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20" windowHeight="6885" activeTab="0"/>
  </bookViews>
  <sheets>
    <sheet name="PRIHODI za izvještaj" sheetId="1" r:id="rId1"/>
    <sheet name="RASHODI za izvještaj" sheetId="2" r:id="rId2"/>
  </sheets>
  <definedNames/>
  <calcPr fullCalcOnLoad="1"/>
</workbook>
</file>

<file path=xl/sharedStrings.xml><?xml version="1.0" encoding="utf-8"?>
<sst xmlns="http://schemas.openxmlformats.org/spreadsheetml/2006/main" count="596" uniqueCount="319">
  <si>
    <t xml:space="preserve">                                                                                                  Član 2.</t>
  </si>
  <si>
    <t>kako slijedi</t>
  </si>
  <si>
    <t>EKONOMSKI KOD</t>
  </si>
  <si>
    <t>Fond</t>
  </si>
  <si>
    <t xml:space="preserve">P R I H O D I   I   P R I M I C I      </t>
  </si>
  <si>
    <t>I PRIHODI OD POREZA</t>
  </si>
  <si>
    <t>Porez na plate i dobit po staroj zakonskoj regulativi</t>
  </si>
  <si>
    <t>010</t>
  </si>
  <si>
    <t>Porez na dobit po staroj zakonskoj regulativi</t>
  </si>
  <si>
    <t>Porez na plate po staroj zakonskoj regulativi</t>
  </si>
  <si>
    <t>Porez na imovinu</t>
  </si>
  <si>
    <t xml:space="preserve">Porez na promet nepokretnosti </t>
  </si>
  <si>
    <t>Porez na dohodak</t>
  </si>
  <si>
    <t>Prihodi od indirektnih poreza sa jedinstvenog računa</t>
  </si>
  <si>
    <t>031</t>
  </si>
  <si>
    <t>Prihodi od indirektnih poreza koji pripadaju Direkciji za puteve (dio za općine)</t>
  </si>
  <si>
    <t>Porez na dodatu vrijednost</t>
  </si>
  <si>
    <t>7152-900</t>
  </si>
  <si>
    <t>Posebni porezi</t>
  </si>
  <si>
    <t>Porezi na promet proizvoda i usluga po staroj zakonskoj regulativi</t>
  </si>
  <si>
    <t>032</t>
  </si>
  <si>
    <t>Poseban porez na platu po staroj zakonskoj regulativi</t>
  </si>
  <si>
    <t>II NEPOREZNI PRIHODI</t>
  </si>
  <si>
    <t>Prihodi od preduzetničkih aktivnosti i imovine</t>
  </si>
  <si>
    <t>Prihodi od zemljišne rente (zakup zemljišta)</t>
  </si>
  <si>
    <t>Prihodi od dodjele građevinskog zemljišta</t>
  </si>
  <si>
    <t>Prihodi od iznajmljivanja poslovnih prostora</t>
  </si>
  <si>
    <t>Prihodi od kamata za depozite u banci</t>
  </si>
  <si>
    <t>035</t>
  </si>
  <si>
    <t>Prihodi od davanja prava na eksploataciju prirodnih resursa, patenata i autorskih prava</t>
  </si>
  <si>
    <t>Ostali prihodi od imovine</t>
  </si>
  <si>
    <t>Naknade, takse i prihodi od pružanja  javnih usluga</t>
  </si>
  <si>
    <t>Općinske administrativne takse</t>
  </si>
  <si>
    <t>Taksa za priključenje na općinsku vodovodnu, hidrantsku i kanalizacionu mrežu</t>
  </si>
  <si>
    <t>Općinske komunalne takse - takse na firmu</t>
  </si>
  <si>
    <t>Općinske administrativne naknade</t>
  </si>
  <si>
    <t>Sredstva taksi prijevoznika za održavanje i gradnju taksi stajališta</t>
  </si>
  <si>
    <t>033</t>
  </si>
  <si>
    <t>Naknada za korištenje podataka premjera i katastara</t>
  </si>
  <si>
    <t>Naknada za vršenje usluga iz oblasti premjera i katastara</t>
  </si>
  <si>
    <t>Naknade za upotrebu cesta za vozila pravnih lica</t>
  </si>
  <si>
    <t>Naknade za upotrebu cesta za vozila građana</t>
  </si>
  <si>
    <t>Posebne naknade za zaštitu od prirodnih i drugih nesreća</t>
  </si>
  <si>
    <t>Naknade za protivpožarnu zaštitu od osiguravajućih društava</t>
  </si>
  <si>
    <t>Prihodi od pružanja usluga PVJ</t>
  </si>
  <si>
    <t>Novčane kazne i ostali prihodi</t>
  </si>
  <si>
    <t>Novčane kazne po općinskim propisima</t>
  </si>
  <si>
    <t>Ostali neporezni prihodi</t>
  </si>
  <si>
    <t xml:space="preserve">Naplata potraživanja - povrat dijela sredstava od intervencija u privredi </t>
  </si>
  <si>
    <t>III TEKUĆI GRANTOVI</t>
  </si>
  <si>
    <t>034</t>
  </si>
  <si>
    <t>Primljeni grantovi od općina</t>
  </si>
  <si>
    <t>036</t>
  </si>
  <si>
    <t>Primljeni tekući grantovi viših nivoa vlasti i fondova (sredstva za stambeno zbrinjavanje, stipendije i druge potrebe boračkih populacija i drugo)</t>
  </si>
  <si>
    <t>IV KAPITALNI GRANTOVI I PRIMICI</t>
  </si>
  <si>
    <t>Učešće mjesnih zajednica u finansiranju projekta</t>
  </si>
  <si>
    <t>Učešće mjesnih zajednica u finansiranju vodovoda Pousorje</t>
  </si>
  <si>
    <t>Učešće mjesnih zajednica u provođenju eksproprijacije</t>
  </si>
  <si>
    <t>Ostali kapitalni primici</t>
  </si>
  <si>
    <t>Primici od prodaje imovine</t>
  </si>
  <si>
    <t>V PRENESENA SREDSTVA IZ PRETHODNE GODINE</t>
  </si>
  <si>
    <t xml:space="preserve"> </t>
  </si>
  <si>
    <t>Prenesena sredstva iz prethodne godine za realizaciju projekata</t>
  </si>
  <si>
    <t>SVEUKUNO PRIHODI, PRIMICI I FINANSIRANJE</t>
  </si>
  <si>
    <t>FOND</t>
  </si>
  <si>
    <t>NAZIV POZICIJE BUDŽETA</t>
  </si>
  <si>
    <t>3</t>
  </si>
  <si>
    <t>I SREDSTVA ZA PLATE I NAKNADE</t>
  </si>
  <si>
    <t>1110 i 300</t>
  </si>
  <si>
    <t>Bruto plate i naknade plata Organa uprave</t>
  </si>
  <si>
    <t>0111.</t>
  </si>
  <si>
    <t>Naknade troškova zaposlenih i volontera - prijevoz radnika</t>
  </si>
  <si>
    <t>Naknade troškova zaposlenih i volontera - topli obrok</t>
  </si>
  <si>
    <t>Naknade troškova zaposlenih - regres</t>
  </si>
  <si>
    <t>611225-6-7</t>
  </si>
  <si>
    <t>Ostale naknade troškova zaposlenih (jednokratne pomoći, otpremnine i drugo)</t>
  </si>
  <si>
    <t>Nagrade zaposlenim za postignute rezultate rada</t>
  </si>
  <si>
    <t>Doprinosi poslodavca na plate i naknade Organa uprave</t>
  </si>
  <si>
    <t>II SREDSTVA ZA MATERIJAL, ENERGIJU I USLUGE</t>
  </si>
  <si>
    <t>1. Direktni materijalni rashodi organa uprave</t>
  </si>
  <si>
    <t>Troškovi službenih putovanja u zemlji i inostranstvu</t>
  </si>
  <si>
    <t xml:space="preserve">Izdaci za električnu energiju i grijanje                          </t>
  </si>
  <si>
    <t>613321-3</t>
  </si>
  <si>
    <t>Izdaci za vodu, odvoz smeća i kanalizaciju Organa uprave</t>
  </si>
  <si>
    <t>Izdaci telefonskih i poštanskih usluga</t>
  </si>
  <si>
    <t>Kancelarijski i ostali materijal</t>
  </si>
  <si>
    <t>Izdaci za usluge prijevoza, goriva i registracije motornih vozila</t>
  </si>
  <si>
    <t>613711-21</t>
  </si>
  <si>
    <t>Materijal i usluge za tekuće održavanje zgrada</t>
  </si>
  <si>
    <t>613712-22</t>
  </si>
  <si>
    <t>Materijal i usluge za održavanje i popravak opreme</t>
  </si>
  <si>
    <t>613713-23</t>
  </si>
  <si>
    <t>Materijal i usluge za održavanje i popravak vozila</t>
  </si>
  <si>
    <t>Troškovi osiguranja i bankarske usluge</t>
  </si>
  <si>
    <t>Reprezentacija</t>
  </si>
  <si>
    <t>Promotivno-reklamni materijal Općine i promocija turističkih potencijala</t>
  </si>
  <si>
    <t>613911-               12-13-19</t>
  </si>
  <si>
    <t>Izdaci za javno informisanje, štampanje i medije (službena glasila, časopisi i druga literatura, izrada biltena, usluge štampanja, internet stranica, izdavaštvo i drugo)</t>
  </si>
  <si>
    <t>Oglašavanje putem medija (informisanje javnosti o radu Vijeća, Organa uprave i drugo)</t>
  </si>
  <si>
    <t>Oglašavanje po Zakonu o javnim nabavkama</t>
  </si>
  <si>
    <t>Troškovi stručnog usavršavanja i obuke</t>
  </si>
  <si>
    <t>Kompjuterske usluge (održavanje baza podataka, aplikacije, obuka i drugo)</t>
  </si>
  <si>
    <t>Ugovori o djelu (neto iznos)</t>
  </si>
  <si>
    <t>Izdaci za volonterski rad po osnovu ugovora (neto iznos)</t>
  </si>
  <si>
    <t>Rad općinskih komisija (neto iznos)</t>
  </si>
  <si>
    <t>Naknade vijećnicima (neto iznos)</t>
  </si>
  <si>
    <t>Porez i doprinosi po ugovorima o djelu i ostalim angažmanima fizičkih lica</t>
  </si>
  <si>
    <t>Usluge vještačenja i drugi troškovi vođenja postupaka i prinudna izvršenja</t>
  </si>
  <si>
    <t>Ostale ugovorene i nespomenute usluge</t>
  </si>
  <si>
    <t>2. Ostale usluge za opštedruštvene potrebe</t>
  </si>
  <si>
    <t>0351.</t>
  </si>
  <si>
    <t>Sredstva za deminiranje i trajno obilježavanje minskih polja</t>
  </si>
  <si>
    <t>0340.</t>
  </si>
  <si>
    <t>613000 i 611200</t>
  </si>
  <si>
    <t>0531.</t>
  </si>
  <si>
    <t>613941-9</t>
  </si>
  <si>
    <t>Ostale medicinske usluge - mrtvozorstvo i druge medicinske usluge</t>
  </si>
  <si>
    <t>Podrška održavanju ambulanti u tri mjesne zajednice</t>
  </si>
  <si>
    <t>Ostale medicinske usluge - deratizacija, uzorkovanje i druge analize</t>
  </si>
  <si>
    <t>0741.</t>
  </si>
  <si>
    <t>Ostale komunalne usluge - utrošak električne energije za javnu rasvjetu</t>
  </si>
  <si>
    <t>Ostale komunalne usluge - sanacija javne rasvjete i svjetlećih znakova</t>
  </si>
  <si>
    <t>Održavanje autobuskih stajališta, dječijih igrališta, oglasnih tabli i zaštitnih ograda</t>
  </si>
  <si>
    <t>0751.</t>
  </si>
  <si>
    <t>Ostale komunalne usluge - komunalno uređenje</t>
  </si>
  <si>
    <t>Zbrinjavanje pasa lutalica</t>
  </si>
  <si>
    <t>1271.</t>
  </si>
  <si>
    <t>613714-24</t>
  </si>
  <si>
    <t>Zimsko održavanje puteva prema usvojenom Programu (mreža lokalnih puteva Općine)</t>
  </si>
  <si>
    <t>1272.</t>
  </si>
  <si>
    <t>613714-2401</t>
  </si>
  <si>
    <t>Održavanje i sanacija makadamskih puteva, propusta i priključaka</t>
  </si>
  <si>
    <t>613714-2402</t>
  </si>
  <si>
    <t>Održavanje asfaltnih puteva i ulica, horizontalne i vertikalne signalizacije</t>
  </si>
  <si>
    <t>613714-2403</t>
  </si>
  <si>
    <t>Uređenje taksi stajališta iz namjenskih sredstava</t>
  </si>
  <si>
    <t>III TEKUĆI GRANTOVI (TRANSFERI), KAMATE I SREDSTVA REZERVI</t>
  </si>
  <si>
    <t>1. Grantovi mjesnim zajednicama</t>
  </si>
  <si>
    <t>2. Grantovi socijalne zaštite i pomoći</t>
  </si>
  <si>
    <t>0621.</t>
  </si>
  <si>
    <t>Grant Centru za socijalni rad Tešanj</t>
  </si>
  <si>
    <t>0631.</t>
  </si>
  <si>
    <t>Grant Centru za socijalni rad Tešanj za sufinansiranje rada komisije za utvrđivanje stepena invalidnosti lica sa teritorije općine Tešanj</t>
  </si>
  <si>
    <t>Grant Centru za socijalni rad Tešanj za nabavku ogrjeva za socijalno ugrožena lica</t>
  </si>
  <si>
    <t>Stalne socijalne pomoći Centra za socijalni rad Tešanj</t>
  </si>
  <si>
    <t>Prošireni oblik socijalne zaštite - poboljšanje uslova za srednje obrazovanje učenika</t>
  </si>
  <si>
    <t>Sanacija i adaptacija stambenih prostora socijalno ugroženih lica</t>
  </si>
  <si>
    <t>Sredstva za stambeno zbrinjavanje boračkih populacija iz Budžeta ZE-DO kantona</t>
  </si>
  <si>
    <t>Sredstva za ostale pomoći boračkih populacija iz Budžeta ZE-DO kantona</t>
  </si>
  <si>
    <t>Jednokratne materijalne pomoći putem ORVI Tešanj</t>
  </si>
  <si>
    <t>Jednokratne materijalne pomoći putem JOB - Unije veterana Tešanj</t>
  </si>
  <si>
    <t>Jednokratne materijalne pomoći Općine putem Udruženja penzionera</t>
  </si>
  <si>
    <t>Sredstva za dobrovoljne davaoce krvi putem Crvenog križa Tešanj</t>
  </si>
  <si>
    <t>Sredstva za dnevne aktivnosti pacijenata u Centru za mentalno zdravlje Doma zdravlja</t>
  </si>
  <si>
    <t>Jednokratne  materijalne pomoći putem organa uprave</t>
  </si>
  <si>
    <t>Sredstava za pomoć povratku raseljenih i izbjeglih lica i održavanje objekata kolektivnog smještaja</t>
  </si>
  <si>
    <t xml:space="preserve">Sredstva za privremeno angažovanje nezaposlenih lica </t>
  </si>
  <si>
    <t>3. Grantovi za kulturu, obrazovanje i mlade</t>
  </si>
  <si>
    <t>1432.</t>
  </si>
  <si>
    <t>Grantovi za projekte mladih i za mlade i podrška projektu Omladinska banka</t>
  </si>
  <si>
    <t>0411.</t>
  </si>
  <si>
    <t>Grant predškolskim ustanovama - dječije igraonice</t>
  </si>
  <si>
    <t>0412.</t>
  </si>
  <si>
    <t>Grantovi osnovnim školama (tekuće potrebe)</t>
  </si>
  <si>
    <t>0421.</t>
  </si>
  <si>
    <t>0431.</t>
  </si>
  <si>
    <t>Studentske stipendije i sredstva podrške za posebno nadarene učenike</t>
  </si>
  <si>
    <t>0451.</t>
  </si>
  <si>
    <t>Grant za postdiplomske studije</t>
  </si>
  <si>
    <t>0821.</t>
  </si>
  <si>
    <t>Grant Centru za kulturu i obrazovanje Tešanj (redovna djelatnost i održavanje zgrade)</t>
  </si>
  <si>
    <t>Grant Općoj biblioteci Tešanj za nabavku knjiga i druge potrebe</t>
  </si>
  <si>
    <t>Grantovi ostalim organizacijama u oblasti kulture</t>
  </si>
  <si>
    <t>Sredstva iz budžeta viših nivoa vlasti za manifestacije (dječija nedjelja i sl.)</t>
  </si>
  <si>
    <t xml:space="preserve">Grantovi za obilježavanje jubileja, značajnih datuma Općine, kulturne i vjerske manifestacije i slično </t>
  </si>
  <si>
    <t>4. Grantovi u oblasti sporta</t>
  </si>
  <si>
    <t>0811.</t>
  </si>
  <si>
    <t xml:space="preserve">Grantovi za rad sportskih klubova i društava </t>
  </si>
  <si>
    <t>Održavanje stadiona NK Pobjeda u Tešanjci</t>
  </si>
  <si>
    <t>Grant za Sportsko-rekreacioni centar i za razvoj sporta</t>
  </si>
  <si>
    <t>5. Grantovi udruženjima građana</t>
  </si>
  <si>
    <t>Grantovi ostalim udruženjima građana za realizaciju projekata</t>
  </si>
  <si>
    <t>6. Ostali grantovi</t>
  </si>
  <si>
    <t>Grant Općinskoj izbornoj komisiji Tešanj</t>
  </si>
  <si>
    <t>1431.</t>
  </si>
  <si>
    <t>Grantovi klubovima vijećnika OV-a</t>
  </si>
  <si>
    <t>Grant Agenciji za razvoj za bruto plate i naknade</t>
  </si>
  <si>
    <t>Grant Agenciji za razvoj za materijalne troškove</t>
  </si>
  <si>
    <t>Grant Agenciji za razvoj za podršku projektima</t>
  </si>
  <si>
    <t>Finansiranje Regionalne ekonomske zajednice Zenica i Saveza općina i gradova FBiH</t>
  </si>
  <si>
    <t>Grant Turističkoj zajednici za obezbjeđenje prostorija za Ured</t>
  </si>
  <si>
    <t>1011.</t>
  </si>
  <si>
    <t>Grantovi za razvoj poljoprivrede</t>
  </si>
  <si>
    <t>0300.</t>
  </si>
  <si>
    <t>Poticaj za razvoj zanatstva - obrta</t>
  </si>
  <si>
    <t>7. Kamate i operativna budžetska rezerva</t>
  </si>
  <si>
    <t xml:space="preserve">Operativna budžetska rezerva </t>
  </si>
  <si>
    <t>IV KAPITALNI GRANTOVI (TRANSFERI) I IZDACI</t>
  </si>
  <si>
    <t>****</t>
  </si>
  <si>
    <t>615000 i 821000</t>
  </si>
  <si>
    <t xml:space="preserve">010,        031  </t>
  </si>
  <si>
    <t xml:space="preserve">036  </t>
  </si>
  <si>
    <t>Utrošak sredstava od koncesija</t>
  </si>
  <si>
    <t>010       032</t>
  </si>
  <si>
    <t>Preventivne i interventne mjere za zaštitu i spašavanje</t>
  </si>
  <si>
    <t>615000 i     821000</t>
  </si>
  <si>
    <t>Kapitalna ulaganja - Regulacioni plan MUSALA - fiskulturna dvorana i biblioteka</t>
  </si>
  <si>
    <t>Podrška projektima Evropske komisije i drugih institucija - općinsko učešće</t>
  </si>
  <si>
    <t>Otkup preuzetog i eksproprisanog zemljišta</t>
  </si>
  <si>
    <t>0710.</t>
  </si>
  <si>
    <t>Izrada prostorno planske i druge projektne dokumentacija</t>
  </si>
  <si>
    <t>0311-40.</t>
  </si>
  <si>
    <t>Opremanje civilne zaštite, jedinica i službi iz sredstava posebne naknade i Fonda</t>
  </si>
  <si>
    <t>Gradnja autobuskih stajališta i regulacija slivnih rešetki</t>
  </si>
  <si>
    <t>Unutarnje i vanjsko uređenje zgrada Općine</t>
  </si>
  <si>
    <t>Nabavka vozila</t>
  </si>
  <si>
    <t>0820.</t>
  </si>
  <si>
    <t>Grant Muzeju Tešanj za projekte Muzeja, depo i otkup eksponata</t>
  </si>
  <si>
    <t>0511.</t>
  </si>
  <si>
    <t>Gradnja dječijih igrališta</t>
  </si>
  <si>
    <t>0841.</t>
  </si>
  <si>
    <t>Grantovi za podršku projektima vjerskih ustanova</t>
  </si>
  <si>
    <t>FUNKCIONALNI KOD</t>
  </si>
  <si>
    <t>Nagrade po mj.</t>
  </si>
  <si>
    <t>Bruto</t>
  </si>
  <si>
    <t>722581-2</t>
  </si>
  <si>
    <t>722583-4</t>
  </si>
  <si>
    <t>Grant podrške općinskim stipendijama</t>
  </si>
  <si>
    <t>Utrošak sredstava Fonda za okoliš FBiH za projektne faze prikupljanja i prečišćavanja otpadnih voda</t>
  </si>
  <si>
    <t>Povrat poreza, izvršenja po presudama, prinudna izvršenja i sporazumna rješenja</t>
  </si>
  <si>
    <t>Podrška projektima i utrošak sredstava kapitalnih grantova viših nivoa vlasti i drugih izvora</t>
  </si>
  <si>
    <t>714120-130</t>
  </si>
  <si>
    <t>721211-215</t>
  </si>
  <si>
    <t>Taksa za ovjeru dokumenta</t>
  </si>
  <si>
    <t>Taksa za vjenčanja i druge civilne registracije</t>
  </si>
  <si>
    <t>Sredstva Fonda za vatrogastvo - naknade za vatrogastvo</t>
  </si>
  <si>
    <t>Prihodi od uređenja građevinskog zemljišta</t>
  </si>
  <si>
    <t>Prihodi od korištenja građevinskog zemljišta</t>
  </si>
  <si>
    <t>Naknada za tehnički prijem građevina</t>
  </si>
  <si>
    <t>72259901 i 722437</t>
  </si>
  <si>
    <t>723131-3</t>
  </si>
  <si>
    <t>812214-16</t>
  </si>
  <si>
    <t>Primljeni kapitalni grantovi viših nivoa vlasti, fondova i drugih izvora</t>
  </si>
  <si>
    <t>Sredstva Fonda za zaštitu okoliša FBiH za projektne faze prikupljanja i prečišćavanja otpadnih voda</t>
  </si>
  <si>
    <t xml:space="preserve">Namjenska sredstva od GSM licenci </t>
  </si>
  <si>
    <t>Namjenska sredstva za industrijske zone</t>
  </si>
  <si>
    <t>811311-919</t>
  </si>
  <si>
    <t>Višak prihoda nad rashodima iz prethodne godine</t>
  </si>
  <si>
    <t>Prenesena namjenska sredstva Fonda za vatrogastvo i posebne naknade na plate</t>
  </si>
  <si>
    <t>Sredstva budžetske rezerve po staroj zakonskoj regulativi</t>
  </si>
  <si>
    <t>BUDŽET ZA            2012. GODINU</t>
  </si>
  <si>
    <t>Troškovi vođenja registra vrijednosnih papira</t>
  </si>
  <si>
    <t>Troškovi održavanja certifikata organa uprave i uvođenje ISO 14000</t>
  </si>
  <si>
    <t>Program zaštite od prirodnih nesreća (obuka, rad Štaba CZ, tekuće opremanje i dr.)</t>
  </si>
  <si>
    <t>Projekti ekološke zaštite prema usvojenoj Strategiji - tekuće aktivnosti i održavanje spomen obilježja</t>
  </si>
  <si>
    <t>Grantovi mjesnim zajednicama za redovnu djelatnost i knjigovodstvene usluge</t>
  </si>
  <si>
    <t>Jednokratne materijalne pomoći putem Centra za socijalni rad Tešanj</t>
  </si>
  <si>
    <t xml:space="preserve">Grant Centru za socijalni rad za stimulativne demografske mjere porodiljama (III, IV i više djece) </t>
  </si>
  <si>
    <t>Jednokratne materijalne pomoći Općine putem SUBNOR-a za članove bez primanja</t>
  </si>
  <si>
    <t xml:space="preserve">Sredstva za podjelu robnih paketa najugroženijim licima </t>
  </si>
  <si>
    <t>Grant Centru za rano podsticanje razvoja i ranu intervenciju za djecu sa posebnim potrebama Zenica</t>
  </si>
  <si>
    <t>Grant za dnevni boravak djece sa posebnim potrebama općine Tešanj</t>
  </si>
  <si>
    <t>Sredstva za stipendije studentima boračkih populacija iz Budžeta ZE-DO kantona</t>
  </si>
  <si>
    <t>Grant za angažovanje volontera u općinskim ustanovama</t>
  </si>
  <si>
    <t xml:space="preserve">Grant Muzeju Tešanj </t>
  </si>
  <si>
    <t>Grantovi za obilježavanje 20 godina 04. APRIL - DAN OTPORA FAŠIZMU</t>
  </si>
  <si>
    <t>Izrada monografija (Monografija Općine, Period 92-95)</t>
  </si>
  <si>
    <t>Grantovi za rad udruženja od posebnog značaja za općinu Tešanj</t>
  </si>
  <si>
    <t>Kamate na sredstva općinskih obveznica</t>
  </si>
  <si>
    <t>1. Podrška projektima drugih izvora i utrošak namjenskih sredstava</t>
  </si>
  <si>
    <t>Podrška projektu uređenja i semaforizacije raskrsnice u Jelahu</t>
  </si>
  <si>
    <t>Gradnja III trake za industrijsku zonu Bukva (nastavak projekta)</t>
  </si>
  <si>
    <t>2. Općinski projekti (novi projekti i nastavak započetih projekata)</t>
  </si>
  <si>
    <t>***</t>
  </si>
  <si>
    <t xml:space="preserve">Realizacija ranije ugovorenih i prenesenih projekata iz prethodnih godina </t>
  </si>
  <si>
    <t>Nabavka opreme i druga ulaganja za potrebe Katastra (GIS aplikacija i drugo)</t>
  </si>
  <si>
    <t>Uređenje ureda u Šijama i Kaloševiću</t>
  </si>
  <si>
    <t>Informatička, kancelarijska i druga oprema i nabavka softvera za Općinu</t>
  </si>
  <si>
    <t>3. Preostala kapitalna ulaganja i grantovi</t>
  </si>
  <si>
    <t>Kapitalna ulaganja (sredstva budžeta, učešće mjesnih zajednica i GSM sredstva)</t>
  </si>
  <si>
    <t>Dovršetak zgrade poljoprivredne škole (gromobranske instalacija 2.000 i izolacija 10.000)</t>
  </si>
  <si>
    <t xml:space="preserve">Grant Općoj bolnici Tešanj za rekonstrukciju grijanja </t>
  </si>
  <si>
    <t>Grant JU Dom zdravlja sa poliklinikom "Izudin Mulabećirović Izo" Tešanj - uređenje novog prostora CBR-a za fizikalnu medicinu i rehabilitaciju</t>
  </si>
  <si>
    <t>V POVRAT SREDSTAVA FINANSIRANJA</t>
  </si>
  <si>
    <t>Otplate općinskih obveznica</t>
  </si>
  <si>
    <t>Rezervisana sredstva za garancije date D.D. Toplana Tešanj</t>
  </si>
  <si>
    <t>UKUPNO RASHODI, IZDACI I FIANSNIRANJE</t>
  </si>
  <si>
    <t>722436-7</t>
  </si>
  <si>
    <t xml:space="preserve">Primljeni grantovi od Kantona - Fond za zaštitu okoliša    </t>
  </si>
  <si>
    <t>Grantovi srednjim školama - naknade za spoljne saradnike, takmičenja, opremu i drugo</t>
  </si>
  <si>
    <t>BUDŽET ZA         2012. GODINU</t>
  </si>
  <si>
    <t>Jednokratne materijalne pomoći putem Centra za socijalni rad Tešanj djeci oboljeloj od specifičnih težih oboljenja (dijabetesmellitus,celijakija,multipla skleroza,cerebralna paraliza i dr.)</t>
  </si>
  <si>
    <t>Jednokratne materijalne pomoći putem Organizacije porodice šehida i pog.bor.Tešanj</t>
  </si>
  <si>
    <t>1/12</t>
  </si>
  <si>
    <t>2/12</t>
  </si>
  <si>
    <t>3/12</t>
  </si>
  <si>
    <t>4/12</t>
  </si>
  <si>
    <t>5/12</t>
  </si>
  <si>
    <t>6/12</t>
  </si>
  <si>
    <t>7/12</t>
  </si>
  <si>
    <t>8/12</t>
  </si>
  <si>
    <t>9/12</t>
  </si>
  <si>
    <t>10/12</t>
  </si>
  <si>
    <t>11/12</t>
  </si>
  <si>
    <t>12/12</t>
  </si>
  <si>
    <t>Promotivni film i drugi materijali za obilježavanje 20 godina 04. APRIL - DAN OTPORA FAŠIZMU</t>
  </si>
  <si>
    <t>Subvencioniranje grijanja za penzionere</t>
  </si>
  <si>
    <t>Grant za Sportski savez Općine Tešanj</t>
  </si>
  <si>
    <t>Pomoć registraciji birača u Srebrenici</t>
  </si>
  <si>
    <t>Realizacija urbanističkog rješenja "Centar" Tešanj</t>
  </si>
  <si>
    <t>Istražni radovi vodosnabdijevanja (nove količine)</t>
  </si>
  <si>
    <t>Izgradnja novog objekta iznad zgrade Općine (I faza)</t>
  </si>
  <si>
    <t>Grant Centru za kulturu i obrazovanje Tešanj za radove na objektu Doma kulture Tešanj</t>
  </si>
  <si>
    <t>Grant školama za nabavku opreme u sklopu projekta "Dječiji parlament"</t>
  </si>
  <si>
    <t>Procent ostvarenja u odnosu na godišnji plan     (7/5*100)</t>
  </si>
  <si>
    <t xml:space="preserve">PLAN ZA POLUGODIŠTE (linearno utvrđeni iznos)              </t>
  </si>
  <si>
    <t>OSTVARENJE ZA     I POLUGODIŠTE 2012. GODINE</t>
  </si>
  <si>
    <t>PRILOG 2. - OSTVARENJE RASHODA, IZDATAKA I POVRAT SREDSTAVA FINANSIRANJA ZA I POLUGODIŠTE 2012. GODINE</t>
  </si>
  <si>
    <t>PRILOG 1. - OSTVARENJE PRIHODA, PRIMITAKA I FINANSIRANJA ZA I POLUGODIŠTE 2012. GODINE</t>
  </si>
</sst>
</file>

<file path=xl/styles.xml><?xml version="1.0" encoding="utf-8"?>
<styleSheet xmlns="http://schemas.openxmlformats.org/spreadsheetml/2006/main">
  <numFmts count="3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0"/>
    <numFmt numFmtId="173" formatCode="#,##0.0000"/>
    <numFmt numFmtId="174" formatCode="#,##0.00000"/>
    <numFmt numFmtId="175" formatCode="0.0000000000"/>
    <numFmt numFmtId="176" formatCode="0.000000000"/>
    <numFmt numFmtId="177" formatCode="0.0000000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"/>
    <numFmt numFmtId="184" formatCode="_-* #,##0.000\ &quot;KM&quot;_-;\-* #,##0.000\ &quot;KM&quot;_-;_-* &quot;-&quot;??\ &quot;KM&quot;_-;_-@_-"/>
    <numFmt numFmtId="185" formatCode="_-* #,##0.0\ &quot;KM&quot;_-;\-* #,##0.0\ &quot;KM&quot;_-;_-* &quot;-&quot;??\ &quot;KM&quot;_-;_-@_-"/>
    <numFmt numFmtId="186" formatCode="_-* #,##0\ &quot;KM&quot;_-;\-* #,##0\ &quot;KM&quot;_-;_-* &quot;-&quot;??\ &quot;KM&quot;_-;_-@_-"/>
    <numFmt numFmtId="187" formatCode="&quot;Da&quot;;&quot;Da&quot;;&quot;Ne&quot;"/>
    <numFmt numFmtId="188" formatCode="&quot;Istinito&quot;;&quot;Istinito&quot;;&quot;Neistinito&quot;"/>
    <numFmt numFmtId="189" formatCode="&quot;Uključeno&quot;;&quot;Uključeno&quot;;&quot;Isključeno&quot;"/>
    <numFmt numFmtId="190" formatCode="[$€-2]\ #,##0.00_);[Red]\([$€-2]\ #,##0.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4D Garamond"/>
      <family val="0"/>
    </font>
    <font>
      <sz val="14"/>
      <name val="4D Garamond"/>
      <family val="0"/>
    </font>
    <font>
      <b/>
      <sz val="11"/>
      <name val="4D Garamond"/>
      <family val="0"/>
    </font>
    <font>
      <sz val="11"/>
      <name val="Arial"/>
      <family val="2"/>
    </font>
    <font>
      <sz val="10"/>
      <name val="4D Garamond"/>
      <family val="0"/>
    </font>
    <font>
      <b/>
      <sz val="14"/>
      <name val="4D Garamond"/>
      <family val="0"/>
    </font>
    <font>
      <b/>
      <sz val="11"/>
      <name val="Arial"/>
      <family val="2"/>
    </font>
    <font>
      <sz val="8"/>
      <name val="4D Garamond"/>
      <family val="0"/>
    </font>
    <font>
      <b/>
      <sz val="9"/>
      <name val="4D Garamond"/>
      <family val="0"/>
    </font>
    <font>
      <b/>
      <sz val="8"/>
      <name val="4D Garamond"/>
      <family val="0"/>
    </font>
    <font>
      <sz val="8"/>
      <name val="Arial"/>
      <family val="2"/>
    </font>
    <font>
      <b/>
      <sz val="10"/>
      <name val="4D Garamond"/>
      <family val="0"/>
    </font>
    <font>
      <sz val="14"/>
      <name val="Arial"/>
      <family val="2"/>
    </font>
    <font>
      <sz val="9"/>
      <name val="4D Garamond"/>
      <family val="1"/>
    </font>
    <font>
      <b/>
      <sz val="7.3"/>
      <name val="4D Bookman"/>
      <family val="0"/>
    </font>
    <font>
      <b/>
      <sz val="8"/>
      <name val="4D Bookman"/>
      <family val="0"/>
    </font>
    <font>
      <sz val="8"/>
      <name val="4D Bookman"/>
      <family val="1"/>
    </font>
    <font>
      <b/>
      <sz val="9"/>
      <name val="4D Bookman"/>
      <family val="1"/>
    </font>
    <font>
      <sz val="10"/>
      <name val="4D Bookman"/>
      <family val="1"/>
    </font>
    <font>
      <b/>
      <sz val="11"/>
      <name val="4D Bookman"/>
      <family val="1"/>
    </font>
    <font>
      <sz val="9"/>
      <name val="4D Bookman"/>
      <family val="1"/>
    </font>
    <font>
      <sz val="11"/>
      <name val="4D Bookman"/>
      <family val="0"/>
    </font>
    <font>
      <b/>
      <sz val="12"/>
      <name val="4D Bookman"/>
      <family val="0"/>
    </font>
    <font>
      <b/>
      <sz val="10"/>
      <name val="4D Bookman"/>
      <family val="1"/>
    </font>
    <font>
      <sz val="13"/>
      <name val="4D Garamond"/>
      <family val="0"/>
    </font>
    <font>
      <b/>
      <sz val="13"/>
      <name val="4D Garamond"/>
      <family val="0"/>
    </font>
    <font>
      <b/>
      <sz val="10"/>
      <name val="Arial"/>
      <family val="2"/>
    </font>
    <font>
      <sz val="10"/>
      <name val="Calibri"/>
      <family val="2"/>
    </font>
    <font>
      <b/>
      <sz val="12.3"/>
      <name val="Times New Roman"/>
      <family val="1"/>
    </font>
    <font>
      <b/>
      <sz val="12.5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/>
      <bottom>
        <color indexed="6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" fillId="20" borderId="1" applyNumberFormat="0" applyFont="0" applyAlignment="0" applyProtection="0"/>
    <xf numFmtId="0" fontId="52" fillId="21" borderId="0" applyNumberFormat="0" applyBorder="0" applyAlignment="0" applyProtection="0"/>
    <xf numFmtId="0" fontId="53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4" fillId="28" borderId="2" applyNumberFormat="0" applyAlignment="0" applyProtection="0"/>
    <xf numFmtId="0" fontId="55" fillId="28" borderId="3" applyNumberFormat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1" borderId="8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32" borderId="3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64">
    <xf numFmtId="0" fontId="0" fillId="0" borderId="0" xfId="0" applyFont="1" applyAlignment="1">
      <alignment/>
    </xf>
    <xf numFmtId="0" fontId="4" fillId="33" borderId="0" xfId="51" applyFont="1" applyFill="1">
      <alignment/>
      <protection/>
    </xf>
    <xf numFmtId="0" fontId="2" fillId="0" borderId="0" xfId="53" applyFont="1">
      <alignment/>
      <protection/>
    </xf>
    <xf numFmtId="0" fontId="8" fillId="34" borderId="0" xfId="51" applyFont="1" applyFill="1">
      <alignment/>
      <protection/>
    </xf>
    <xf numFmtId="0" fontId="2" fillId="33" borderId="0" xfId="53" applyFont="1" applyFill="1">
      <alignment/>
      <protection/>
    </xf>
    <xf numFmtId="0" fontId="11" fillId="35" borderId="10" xfId="53" applyFont="1" applyFill="1" applyBorder="1" applyAlignment="1">
      <alignment horizontal="center" wrapText="1"/>
      <protection/>
    </xf>
    <xf numFmtId="0" fontId="13" fillId="35" borderId="11" xfId="53" applyFont="1" applyFill="1" applyBorder="1" applyAlignment="1">
      <alignment horizontal="center"/>
      <protection/>
    </xf>
    <xf numFmtId="0" fontId="2" fillId="0" borderId="0" xfId="53">
      <alignment/>
      <protection/>
    </xf>
    <xf numFmtId="0" fontId="15" fillId="33" borderId="0" xfId="51" applyFont="1" applyFill="1">
      <alignment/>
      <protection/>
    </xf>
    <xf numFmtId="49" fontId="3" fillId="33" borderId="0" xfId="53" applyNumberFormat="1" applyFont="1" applyFill="1" applyBorder="1" applyAlignment="1">
      <alignment horizontal="left"/>
      <protection/>
    </xf>
    <xf numFmtId="0" fontId="3" fillId="33" borderId="0" xfId="53" applyFont="1" applyFill="1" applyBorder="1" applyAlignment="1">
      <alignment horizontal="left"/>
      <protection/>
    </xf>
    <xf numFmtId="0" fontId="10" fillId="33" borderId="0" xfId="53" applyFont="1" applyFill="1" applyBorder="1" applyAlignment="1">
      <alignment horizontal="right"/>
      <protection/>
    </xf>
    <xf numFmtId="0" fontId="16" fillId="33" borderId="0" xfId="53" applyFont="1" applyFill="1" applyBorder="1" applyAlignment="1">
      <alignment horizontal="left"/>
      <protection/>
    </xf>
    <xf numFmtId="0" fontId="7" fillId="33" borderId="0" xfId="53" applyFont="1" applyFill="1" applyBorder="1">
      <alignment/>
      <protection/>
    </xf>
    <xf numFmtId="4" fontId="2" fillId="33" borderId="0" xfId="53" applyNumberFormat="1" applyFont="1" applyFill="1" applyBorder="1">
      <alignment/>
      <protection/>
    </xf>
    <xf numFmtId="4" fontId="2" fillId="33" borderId="0" xfId="53" applyNumberFormat="1" applyFont="1" applyFill="1" applyBorder="1" applyAlignment="1">
      <alignment horizontal="center"/>
      <protection/>
    </xf>
    <xf numFmtId="4" fontId="6" fillId="0" borderId="0" xfId="53" applyNumberFormat="1" applyFont="1" applyFill="1" applyBorder="1">
      <alignment/>
      <protection/>
    </xf>
    <xf numFmtId="0" fontId="17" fillId="36" borderId="10" xfId="53" applyFont="1" applyFill="1" applyBorder="1" applyAlignment="1">
      <alignment horizontal="center" wrapText="1"/>
      <protection/>
    </xf>
    <xf numFmtId="0" fontId="18" fillId="36" borderId="12" xfId="53" applyFont="1" applyFill="1" applyBorder="1" applyAlignment="1" quotePrefix="1">
      <alignment horizontal="center" wrapText="1"/>
      <protection/>
    </xf>
    <xf numFmtId="49" fontId="17" fillId="36" borderId="10" xfId="53" applyNumberFormat="1" applyFont="1" applyFill="1" applyBorder="1" applyAlignment="1">
      <alignment horizontal="center" wrapText="1"/>
      <protection/>
    </xf>
    <xf numFmtId="0" fontId="19" fillId="36" borderId="13" xfId="53" applyFont="1" applyFill="1" applyBorder="1" applyAlignment="1">
      <alignment horizontal="center"/>
      <protection/>
    </xf>
    <xf numFmtId="0" fontId="19" fillId="36" borderId="14" xfId="53" applyFont="1" applyFill="1" applyBorder="1" applyAlignment="1">
      <alignment horizontal="center"/>
      <protection/>
    </xf>
    <xf numFmtId="49" fontId="19" fillId="36" borderId="13" xfId="53" applyNumberFormat="1" applyFont="1" applyFill="1" applyBorder="1" applyAlignment="1">
      <alignment horizontal="center"/>
      <protection/>
    </xf>
    <xf numFmtId="1" fontId="20" fillId="33" borderId="13" xfId="53" applyNumberFormat="1" applyFont="1" applyFill="1" applyBorder="1" applyAlignment="1">
      <alignment horizontal="center"/>
      <protection/>
    </xf>
    <xf numFmtId="0" fontId="18" fillId="33" borderId="14" xfId="53" applyFont="1" applyFill="1" applyBorder="1" applyAlignment="1">
      <alignment horizontal="left"/>
      <protection/>
    </xf>
    <xf numFmtId="49" fontId="20" fillId="33" borderId="13" xfId="53" applyNumberFormat="1" applyFont="1" applyFill="1" applyBorder="1" applyAlignment="1">
      <alignment horizontal="center"/>
      <protection/>
    </xf>
    <xf numFmtId="0" fontId="7" fillId="33" borderId="15" xfId="53" applyFont="1" applyFill="1" applyBorder="1">
      <alignment/>
      <protection/>
    </xf>
    <xf numFmtId="4" fontId="21" fillId="33" borderId="0" xfId="53" applyNumberFormat="1" applyFont="1" applyFill="1" applyBorder="1">
      <alignment/>
      <protection/>
    </xf>
    <xf numFmtId="1" fontId="23" fillId="37" borderId="10" xfId="53" applyNumberFormat="1" applyFont="1" applyFill="1" applyBorder="1" applyAlignment="1">
      <alignment horizontal="center"/>
      <protection/>
    </xf>
    <xf numFmtId="0" fontId="21" fillId="37" borderId="12" xfId="53" applyFont="1" applyFill="1" applyBorder="1">
      <alignment/>
      <protection/>
    </xf>
    <xf numFmtId="49" fontId="23" fillId="37" borderId="10" xfId="53" applyNumberFormat="1" applyFont="1" applyFill="1" applyBorder="1" applyAlignment="1">
      <alignment horizontal="center"/>
      <protection/>
    </xf>
    <xf numFmtId="0" fontId="5" fillId="37" borderId="16" xfId="53" applyFont="1" applyFill="1" applyBorder="1">
      <alignment/>
      <protection/>
    </xf>
    <xf numFmtId="4" fontId="6" fillId="0" borderId="0" xfId="53" applyNumberFormat="1" applyFont="1" applyFill="1" applyBorder="1">
      <alignment/>
      <protection/>
    </xf>
    <xf numFmtId="1" fontId="23" fillId="37" borderId="10" xfId="53" applyNumberFormat="1" applyFont="1" applyFill="1" applyBorder="1" applyAlignment="1">
      <alignment horizontal="center"/>
      <protection/>
    </xf>
    <xf numFmtId="0" fontId="24" fillId="37" borderId="12" xfId="53" applyFont="1" applyFill="1" applyBorder="1" applyAlignment="1">
      <alignment horizontal="center"/>
      <protection/>
    </xf>
    <xf numFmtId="49" fontId="23" fillId="37" borderId="10" xfId="53" applyNumberFormat="1" applyFont="1" applyFill="1" applyBorder="1" applyAlignment="1">
      <alignment horizontal="center"/>
      <protection/>
    </xf>
    <xf numFmtId="0" fontId="5" fillId="37" borderId="16" xfId="53" applyFont="1" applyFill="1" applyBorder="1" applyAlignment="1">
      <alignment/>
      <protection/>
    </xf>
    <xf numFmtId="0" fontId="25" fillId="37" borderId="12" xfId="53" applyFont="1" applyFill="1" applyBorder="1" applyAlignment="1">
      <alignment/>
      <protection/>
    </xf>
    <xf numFmtId="4" fontId="9" fillId="0" borderId="0" xfId="53" applyNumberFormat="1" applyFont="1" applyFill="1" applyBorder="1">
      <alignment/>
      <protection/>
    </xf>
    <xf numFmtId="0" fontId="24" fillId="37" borderId="12" xfId="53" applyFont="1" applyFill="1" applyBorder="1" applyAlignment="1">
      <alignment horizontal="center"/>
      <protection/>
    </xf>
    <xf numFmtId="0" fontId="24" fillId="37" borderId="12" xfId="53" applyFont="1" applyFill="1" applyBorder="1">
      <alignment/>
      <protection/>
    </xf>
    <xf numFmtId="1" fontId="11" fillId="37" borderId="10" xfId="53" applyNumberFormat="1" applyFont="1" applyFill="1" applyBorder="1" applyAlignment="1">
      <alignment horizontal="center"/>
      <protection/>
    </xf>
    <xf numFmtId="0" fontId="12" fillId="37" borderId="17" xfId="53" applyFont="1" applyFill="1" applyBorder="1" applyAlignment="1">
      <alignment horizontal="center"/>
      <protection/>
    </xf>
    <xf numFmtId="49" fontId="11" fillId="37" borderId="10" xfId="53" applyNumberFormat="1" applyFont="1" applyFill="1" applyBorder="1" applyAlignment="1">
      <alignment horizontal="center"/>
      <protection/>
    </xf>
    <xf numFmtId="0" fontId="5" fillId="37" borderId="12" xfId="53" applyFont="1" applyFill="1" applyBorder="1">
      <alignment/>
      <protection/>
    </xf>
    <xf numFmtId="4" fontId="14" fillId="37" borderId="12" xfId="53" applyNumberFormat="1" applyFont="1" applyFill="1" applyBorder="1">
      <alignment/>
      <protection/>
    </xf>
    <xf numFmtId="1" fontId="11" fillId="36" borderId="16" xfId="53" applyNumberFormat="1" applyFont="1" applyFill="1" applyBorder="1" applyAlignment="1">
      <alignment horizontal="center"/>
      <protection/>
    </xf>
    <xf numFmtId="0" fontId="12" fillId="36" borderId="10" xfId="53" applyFont="1" applyFill="1" applyBorder="1" applyAlignment="1">
      <alignment horizontal="center"/>
      <protection/>
    </xf>
    <xf numFmtId="49" fontId="11" fillId="36" borderId="16" xfId="53" applyNumberFormat="1" applyFont="1" applyFill="1" applyBorder="1" applyAlignment="1">
      <alignment horizontal="center"/>
      <protection/>
    </xf>
    <xf numFmtId="0" fontId="14" fillId="36" borderId="12" xfId="53" applyFont="1" applyFill="1" applyBorder="1">
      <alignment/>
      <protection/>
    </xf>
    <xf numFmtId="0" fontId="2" fillId="33" borderId="0" xfId="53" applyFill="1">
      <alignment/>
      <protection/>
    </xf>
    <xf numFmtId="0" fontId="2" fillId="0" borderId="0" xfId="53" applyAlignment="1">
      <alignment horizontal="center"/>
      <protection/>
    </xf>
    <xf numFmtId="0" fontId="2" fillId="33" borderId="0" xfId="53" applyFont="1" applyFill="1" applyAlignment="1">
      <alignment horizontal="center"/>
      <protection/>
    </xf>
    <xf numFmtId="0" fontId="27" fillId="33" borderId="0" xfId="51" applyFont="1" applyFill="1" applyAlignment="1">
      <alignment horizontal="left"/>
      <protection/>
    </xf>
    <xf numFmtId="0" fontId="28" fillId="34" borderId="0" xfId="53" applyFont="1" applyFill="1">
      <alignment/>
      <protection/>
    </xf>
    <xf numFmtId="0" fontId="27" fillId="34" borderId="0" xfId="53" applyFont="1" applyFill="1">
      <alignment/>
      <protection/>
    </xf>
    <xf numFmtId="0" fontId="28" fillId="34" borderId="0" xfId="53" applyFont="1" applyFill="1" applyBorder="1">
      <alignment/>
      <protection/>
    </xf>
    <xf numFmtId="4" fontId="27" fillId="34" borderId="0" xfId="53" applyNumberFormat="1" applyFont="1" applyFill="1" applyBorder="1">
      <alignment/>
      <protection/>
    </xf>
    <xf numFmtId="0" fontId="27" fillId="33" borderId="0" xfId="53" applyFont="1" applyFill="1" applyBorder="1">
      <alignment/>
      <protection/>
    </xf>
    <xf numFmtId="4" fontId="29" fillId="38" borderId="10" xfId="53" applyNumberFormat="1" applyFont="1" applyFill="1" applyBorder="1">
      <alignment/>
      <protection/>
    </xf>
    <xf numFmtId="4" fontId="29" fillId="36" borderId="10" xfId="53" applyNumberFormat="1" applyFont="1" applyFill="1" applyBorder="1">
      <alignment/>
      <protection/>
    </xf>
    <xf numFmtId="4" fontId="26" fillId="33" borderId="10" xfId="53" applyNumberFormat="1" applyFont="1" applyFill="1" applyBorder="1" applyAlignment="1">
      <alignment horizontal="right"/>
      <protection/>
    </xf>
    <xf numFmtId="4" fontId="26" fillId="33" borderId="10" xfId="53" applyNumberFormat="1" applyFont="1" applyFill="1" applyBorder="1" applyAlignment="1">
      <alignment horizontal="center"/>
      <protection/>
    </xf>
    <xf numFmtId="4" fontId="29" fillId="38" borderId="10" xfId="53" applyNumberFormat="1" applyFont="1" applyFill="1" applyBorder="1" applyAlignment="1">
      <alignment horizontal="center"/>
      <protection/>
    </xf>
    <xf numFmtId="4" fontId="29" fillId="37" borderId="10" xfId="53" applyNumberFormat="1" applyFont="1" applyFill="1" applyBorder="1">
      <alignment/>
      <protection/>
    </xf>
    <xf numFmtId="4" fontId="29" fillId="35" borderId="10" xfId="53" applyNumberFormat="1" applyFont="1" applyFill="1" applyBorder="1" applyAlignment="1">
      <alignment horizontal="center"/>
      <protection/>
    </xf>
    <xf numFmtId="0" fontId="2" fillId="33" borderId="15" xfId="53" applyFont="1" applyFill="1" applyBorder="1">
      <alignment/>
      <protection/>
    </xf>
    <xf numFmtId="0" fontId="2" fillId="33" borderId="18" xfId="53" applyFont="1" applyFill="1" applyBorder="1">
      <alignment/>
      <protection/>
    </xf>
    <xf numFmtId="0" fontId="2" fillId="33" borderId="19" xfId="53" applyFont="1" applyFill="1" applyBorder="1">
      <alignment/>
      <protection/>
    </xf>
    <xf numFmtId="4" fontId="2" fillId="0" borderId="0" xfId="53" applyNumberFormat="1">
      <alignment/>
      <protection/>
    </xf>
    <xf numFmtId="4" fontId="2" fillId="33" borderId="0" xfId="53" applyNumberFormat="1" applyFill="1">
      <alignment/>
      <protection/>
    </xf>
    <xf numFmtId="4" fontId="2" fillId="33" borderId="0" xfId="53" applyNumberFormat="1" applyFont="1" applyFill="1">
      <alignment/>
      <protection/>
    </xf>
    <xf numFmtId="0" fontId="2" fillId="0" borderId="0" xfId="53" applyFont="1" applyFill="1">
      <alignment/>
      <protection/>
    </xf>
    <xf numFmtId="0" fontId="2" fillId="33" borderId="0" xfId="53" applyFill="1" applyAlignment="1">
      <alignment horizontal="center"/>
      <protection/>
    </xf>
    <xf numFmtId="0" fontId="2" fillId="0" borderId="0" xfId="53" applyFill="1">
      <alignment/>
      <protection/>
    </xf>
    <xf numFmtId="0" fontId="2" fillId="0" borderId="10" xfId="53" applyBorder="1">
      <alignment/>
      <protection/>
    </xf>
    <xf numFmtId="0" fontId="2" fillId="0" borderId="10" xfId="53" applyBorder="1" applyAlignment="1">
      <alignment horizontal="center"/>
      <protection/>
    </xf>
    <xf numFmtId="49" fontId="2" fillId="0" borderId="10" xfId="53" applyNumberFormat="1" applyBorder="1" applyAlignment="1">
      <alignment horizontal="center"/>
      <protection/>
    </xf>
    <xf numFmtId="0" fontId="7" fillId="0" borderId="0" xfId="53" applyFont="1" applyFill="1" applyBorder="1" applyAlignment="1">
      <alignment horizontal="center"/>
      <protection/>
    </xf>
    <xf numFmtId="0" fontId="5" fillId="0" borderId="0" xfId="53" applyFont="1" applyFill="1" applyBorder="1" applyAlignment="1">
      <alignment horizontal="center" wrapText="1"/>
      <protection/>
    </xf>
    <xf numFmtId="0" fontId="6" fillId="0" borderId="0" xfId="53" applyFont="1" applyFill="1" applyBorder="1" applyAlignment="1">
      <alignment horizontal="center"/>
      <protection/>
    </xf>
    <xf numFmtId="4" fontId="22" fillId="0" borderId="0" xfId="53" applyNumberFormat="1" applyFont="1" applyFill="1" applyBorder="1" applyAlignment="1">
      <alignment horizontal="right"/>
      <protection/>
    </xf>
    <xf numFmtId="4" fontId="2" fillId="0" borderId="0" xfId="53" applyNumberFormat="1" applyFont="1" applyFill="1" applyBorder="1" applyAlignment="1">
      <alignment horizontal="center" wrapText="1"/>
      <protection/>
    </xf>
    <xf numFmtId="4" fontId="2" fillId="0" borderId="0" xfId="53" applyNumberFormat="1" applyFont="1" applyFill="1" applyBorder="1" applyAlignment="1">
      <alignment wrapText="1"/>
      <protection/>
    </xf>
    <xf numFmtId="4" fontId="2" fillId="0" borderId="0" xfId="53" applyNumberFormat="1" applyFont="1" applyFill="1" applyBorder="1" applyAlignment="1">
      <alignment wrapText="1"/>
      <protection/>
    </xf>
    <xf numFmtId="0" fontId="2" fillId="0" borderId="0" xfId="53" applyFill="1" applyAlignment="1">
      <alignment horizontal="center"/>
      <protection/>
    </xf>
    <xf numFmtId="0" fontId="2" fillId="39" borderId="10" xfId="53" applyFill="1" applyBorder="1">
      <alignment/>
      <protection/>
    </xf>
    <xf numFmtId="4" fontId="2" fillId="39" borderId="10" xfId="53" applyNumberFormat="1" applyFill="1" applyBorder="1">
      <alignment/>
      <protection/>
    </xf>
    <xf numFmtId="172" fontId="6" fillId="0" borderId="0" xfId="53" applyNumberFormat="1" applyFont="1" applyFill="1" applyBorder="1">
      <alignment/>
      <protection/>
    </xf>
    <xf numFmtId="4" fontId="2" fillId="33" borderId="0" xfId="53" applyNumberFormat="1" applyFill="1" applyAlignment="1">
      <alignment horizontal="right"/>
      <protection/>
    </xf>
    <xf numFmtId="4" fontId="2" fillId="0" borderId="0" xfId="53" applyNumberFormat="1" applyAlignment="1">
      <alignment horizontal="right"/>
      <protection/>
    </xf>
    <xf numFmtId="4" fontId="2" fillId="0" borderId="0" xfId="53" applyNumberFormat="1" applyFill="1" applyAlignment="1">
      <alignment horizontal="center"/>
      <protection/>
    </xf>
    <xf numFmtId="4" fontId="6" fillId="40" borderId="0" xfId="53" applyNumberFormat="1" applyFont="1" applyFill="1" applyBorder="1">
      <alignment/>
      <protection/>
    </xf>
    <xf numFmtId="4" fontId="6" fillId="0" borderId="0" xfId="53" applyNumberFormat="1" applyFont="1" applyFill="1" applyBorder="1" applyAlignment="1">
      <alignment horizontal="right"/>
      <protection/>
    </xf>
    <xf numFmtId="4" fontId="2" fillId="0" borderId="0" xfId="53" applyNumberFormat="1" applyFont="1" applyFill="1" applyBorder="1" applyAlignment="1">
      <alignment horizontal="center" wrapText="1"/>
      <protection/>
    </xf>
    <xf numFmtId="4" fontId="2" fillId="0" borderId="0" xfId="53" applyNumberFormat="1" applyFont="1" applyFill="1" applyBorder="1">
      <alignment/>
      <protection/>
    </xf>
    <xf numFmtId="4" fontId="2" fillId="0" borderId="0" xfId="53" applyNumberFormat="1" applyFill="1">
      <alignment/>
      <protection/>
    </xf>
    <xf numFmtId="4" fontId="6" fillId="33" borderId="0" xfId="53" applyNumberFormat="1" applyFont="1" applyFill="1" applyBorder="1">
      <alignment/>
      <protection/>
    </xf>
    <xf numFmtId="0" fontId="14" fillId="36" borderId="16" xfId="53" applyFont="1" applyFill="1" applyBorder="1" applyAlignment="1" quotePrefix="1">
      <alignment horizontal="left"/>
      <protection/>
    </xf>
    <xf numFmtId="1" fontId="11" fillId="41" borderId="10" xfId="53" applyNumberFormat="1" applyFont="1" applyFill="1" applyBorder="1" applyAlignment="1">
      <alignment horizontal="center"/>
      <protection/>
    </xf>
    <xf numFmtId="0" fontId="12" fillId="41" borderId="17" xfId="53" applyFont="1" applyFill="1" applyBorder="1" applyAlignment="1">
      <alignment horizontal="center"/>
      <protection/>
    </xf>
    <xf numFmtId="49" fontId="11" fillId="41" borderId="10" xfId="53" applyNumberFormat="1" applyFont="1" applyFill="1" applyBorder="1" applyAlignment="1">
      <alignment horizontal="center"/>
      <protection/>
    </xf>
    <xf numFmtId="0" fontId="14" fillId="41" borderId="12" xfId="53" applyFont="1" applyFill="1" applyBorder="1">
      <alignment/>
      <protection/>
    </xf>
    <xf numFmtId="4" fontId="14" fillId="41" borderId="12" xfId="53" applyNumberFormat="1" applyFont="1" applyFill="1" applyBorder="1">
      <alignment/>
      <protection/>
    </xf>
    <xf numFmtId="4" fontId="29" fillId="41" borderId="10" xfId="53" applyNumberFormat="1" applyFont="1" applyFill="1" applyBorder="1">
      <alignment/>
      <protection/>
    </xf>
    <xf numFmtId="4" fontId="2" fillId="41" borderId="10" xfId="53" applyNumberFormat="1" applyFont="1" applyFill="1" applyBorder="1">
      <alignment/>
      <protection/>
    </xf>
    <xf numFmtId="1" fontId="16" fillId="42" borderId="10" xfId="53" applyNumberFormat="1" applyFont="1" applyFill="1" applyBorder="1" applyAlignment="1">
      <alignment horizontal="center"/>
      <protection/>
    </xf>
    <xf numFmtId="0" fontId="10" fillId="42" borderId="17" xfId="53" applyFont="1" applyFill="1" applyBorder="1" applyAlignment="1">
      <alignment horizontal="center"/>
      <protection/>
    </xf>
    <xf numFmtId="49" fontId="16" fillId="42" borderId="10" xfId="53" applyNumberFormat="1" applyFont="1" applyFill="1" applyBorder="1" applyAlignment="1">
      <alignment horizontal="center"/>
      <protection/>
    </xf>
    <xf numFmtId="0" fontId="7" fillId="42" borderId="12" xfId="53" applyFont="1" applyFill="1" applyBorder="1" applyAlignment="1">
      <alignment horizontal="left"/>
      <protection/>
    </xf>
    <xf numFmtId="0" fontId="7" fillId="42" borderId="12" xfId="53" applyFont="1" applyFill="1" applyBorder="1">
      <alignment/>
      <protection/>
    </xf>
    <xf numFmtId="4" fontId="2" fillId="42" borderId="13" xfId="53" applyNumberFormat="1" applyFont="1" applyFill="1" applyBorder="1">
      <alignment/>
      <protection/>
    </xf>
    <xf numFmtId="4" fontId="2" fillId="42" borderId="10" xfId="53" applyNumberFormat="1" applyFont="1" applyFill="1" applyBorder="1">
      <alignment/>
      <protection/>
    </xf>
    <xf numFmtId="0" fontId="10" fillId="42" borderId="10" xfId="53" applyFont="1" applyFill="1" applyBorder="1" applyAlignment="1">
      <alignment horizontal="center"/>
      <protection/>
    </xf>
    <xf numFmtId="4" fontId="2" fillId="42" borderId="13" xfId="53" applyNumberFormat="1" applyFont="1" applyFill="1" applyBorder="1" applyAlignment="1">
      <alignment horizontal="center"/>
      <protection/>
    </xf>
    <xf numFmtId="1" fontId="16" fillId="42" borderId="13" xfId="53" applyNumberFormat="1" applyFont="1" applyFill="1" applyBorder="1" applyAlignment="1">
      <alignment horizontal="center"/>
      <protection/>
    </xf>
    <xf numFmtId="0" fontId="10" fillId="42" borderId="11" xfId="53" applyFont="1" applyFill="1" applyBorder="1" applyAlignment="1">
      <alignment horizontal="center"/>
      <protection/>
    </xf>
    <xf numFmtId="49" fontId="16" fillId="42" borderId="13" xfId="53" applyNumberFormat="1" applyFont="1" applyFill="1" applyBorder="1" applyAlignment="1">
      <alignment horizontal="center"/>
      <protection/>
    </xf>
    <xf numFmtId="0" fontId="14" fillId="42" borderId="14" xfId="53" applyFont="1" applyFill="1" applyBorder="1">
      <alignment/>
      <protection/>
    </xf>
    <xf numFmtId="4" fontId="7" fillId="42" borderId="14" xfId="53" applyNumberFormat="1" applyFont="1" applyFill="1" applyBorder="1">
      <alignment/>
      <protection/>
    </xf>
    <xf numFmtId="4" fontId="2" fillId="42" borderId="10" xfId="53" applyNumberFormat="1" applyFont="1" applyFill="1" applyBorder="1" applyAlignment="1">
      <alignment horizontal="center"/>
      <protection/>
    </xf>
    <xf numFmtId="0" fontId="7" fillId="42" borderId="14" xfId="53" applyFont="1" applyFill="1" applyBorder="1">
      <alignment/>
      <protection/>
    </xf>
    <xf numFmtId="4" fontId="29" fillId="42" borderId="10" xfId="53" applyNumberFormat="1" applyFont="1" applyFill="1" applyBorder="1">
      <alignment/>
      <protection/>
    </xf>
    <xf numFmtId="0" fontId="10" fillId="42" borderId="11" xfId="53" applyFont="1" applyFill="1" applyBorder="1" applyAlignment="1">
      <alignment horizontal="center" wrapText="1"/>
      <protection/>
    </xf>
    <xf numFmtId="49" fontId="16" fillId="42" borderId="13" xfId="53" applyNumberFormat="1" applyFont="1" applyFill="1" applyBorder="1" applyAlignment="1">
      <alignment horizontal="center" wrapText="1"/>
      <protection/>
    </xf>
    <xf numFmtId="4" fontId="2" fillId="42" borderId="17" xfId="51" applyNumberFormat="1" applyFont="1" applyFill="1" applyBorder="1" applyAlignment="1">
      <alignment wrapText="1"/>
      <protection/>
    </xf>
    <xf numFmtId="0" fontId="10" fillId="42" borderId="11" xfId="53" applyFont="1" applyFill="1" applyBorder="1" applyAlignment="1">
      <alignment horizontal="center" wrapText="1"/>
      <protection/>
    </xf>
    <xf numFmtId="0" fontId="7" fillId="42" borderId="14" xfId="53" applyFont="1" applyFill="1" applyBorder="1" applyAlignment="1">
      <alignment horizontal="left"/>
      <protection/>
    </xf>
    <xf numFmtId="0" fontId="10" fillId="42" borderId="17" xfId="53" applyNumberFormat="1" applyFont="1" applyFill="1" applyBorder="1" applyAlignment="1">
      <alignment horizontal="center" wrapText="1"/>
      <protection/>
    </xf>
    <xf numFmtId="49" fontId="16" fillId="42" borderId="10" xfId="53" applyNumberFormat="1" applyFont="1" applyFill="1" applyBorder="1" applyAlignment="1">
      <alignment horizontal="center" wrapText="1"/>
      <protection/>
    </xf>
    <xf numFmtId="4" fontId="14" fillId="42" borderId="14" xfId="53" applyNumberFormat="1" applyFont="1" applyFill="1" applyBorder="1">
      <alignment/>
      <protection/>
    </xf>
    <xf numFmtId="4" fontId="29" fillId="42" borderId="10" xfId="53" applyNumberFormat="1" applyFont="1" applyFill="1" applyBorder="1">
      <alignment/>
      <protection/>
    </xf>
    <xf numFmtId="1" fontId="16" fillId="42" borderId="0" xfId="53" applyNumberFormat="1" applyFont="1" applyFill="1" applyBorder="1" applyAlignment="1">
      <alignment horizontal="center"/>
      <protection/>
    </xf>
    <xf numFmtId="0" fontId="10" fillId="42" borderId="0" xfId="53" applyFont="1" applyFill="1" applyBorder="1" applyAlignment="1">
      <alignment horizontal="center"/>
      <protection/>
    </xf>
    <xf numFmtId="49" fontId="16" fillId="42" borderId="0" xfId="53" applyNumberFormat="1" applyFont="1" applyFill="1" applyBorder="1" applyAlignment="1">
      <alignment horizontal="center"/>
      <protection/>
    </xf>
    <xf numFmtId="0" fontId="7" fillId="42" borderId="0" xfId="53" applyFont="1" applyFill="1" applyBorder="1" applyAlignment="1">
      <alignment horizontal="left"/>
      <protection/>
    </xf>
    <xf numFmtId="0" fontId="7" fillId="42" borderId="0" xfId="53" applyFont="1" applyFill="1" applyBorder="1">
      <alignment/>
      <protection/>
    </xf>
    <xf numFmtId="4" fontId="2" fillId="42" borderId="0" xfId="53" applyNumberFormat="1" applyFont="1" applyFill="1" applyBorder="1">
      <alignment/>
      <protection/>
    </xf>
    <xf numFmtId="0" fontId="2" fillId="42" borderId="0" xfId="53" applyFont="1" applyFill="1">
      <alignment/>
      <protection/>
    </xf>
    <xf numFmtId="1" fontId="23" fillId="42" borderId="13" xfId="53" applyNumberFormat="1" applyFont="1" applyFill="1" applyBorder="1" applyAlignment="1">
      <alignment horizontal="center"/>
      <protection/>
    </xf>
    <xf numFmtId="0" fontId="19" fillId="42" borderId="14" xfId="53" applyFont="1" applyFill="1" applyBorder="1" applyAlignment="1">
      <alignment horizontal="center"/>
      <protection/>
    </xf>
    <xf numFmtId="49" fontId="23" fillId="42" borderId="13" xfId="53" applyNumberFormat="1" applyFont="1" applyFill="1" applyBorder="1" applyAlignment="1">
      <alignment horizontal="center"/>
      <protection/>
    </xf>
    <xf numFmtId="0" fontId="7" fillId="42" borderId="18" xfId="53" applyFont="1" applyFill="1" applyBorder="1">
      <alignment/>
      <protection/>
    </xf>
    <xf numFmtId="4" fontId="21" fillId="42" borderId="14" xfId="53" applyNumberFormat="1" applyFont="1" applyFill="1" applyBorder="1">
      <alignment/>
      <protection/>
    </xf>
    <xf numFmtId="1" fontId="23" fillId="42" borderId="10" xfId="53" applyNumberFormat="1" applyFont="1" applyFill="1" applyBorder="1" applyAlignment="1">
      <alignment horizontal="center"/>
      <protection/>
    </xf>
    <xf numFmtId="0" fontId="19" fillId="42" borderId="12" xfId="53" applyFont="1" applyFill="1" applyBorder="1" applyAlignment="1">
      <alignment horizontal="center"/>
      <protection/>
    </xf>
    <xf numFmtId="49" fontId="23" fillId="42" borderId="10" xfId="53" applyNumberFormat="1" applyFont="1" applyFill="1" applyBorder="1" applyAlignment="1">
      <alignment horizontal="center"/>
      <protection/>
    </xf>
    <xf numFmtId="0" fontId="14" fillId="42" borderId="16" xfId="53" applyFont="1" applyFill="1" applyBorder="1">
      <alignment/>
      <protection/>
    </xf>
    <xf numFmtId="0" fontId="21" fillId="42" borderId="12" xfId="53" applyFont="1" applyFill="1" applyBorder="1">
      <alignment/>
      <protection/>
    </xf>
    <xf numFmtId="4" fontId="29" fillId="43" borderId="10" xfId="53" applyNumberFormat="1" applyFont="1" applyFill="1" applyBorder="1" applyAlignment="1">
      <alignment horizontal="center"/>
      <protection/>
    </xf>
    <xf numFmtId="1" fontId="20" fillId="42" borderId="10" xfId="53" applyNumberFormat="1" applyFont="1" applyFill="1" applyBorder="1" applyAlignment="1">
      <alignment horizontal="center"/>
      <protection/>
    </xf>
    <xf numFmtId="0" fontId="18" fillId="42" borderId="12" xfId="53" applyFont="1" applyFill="1" applyBorder="1" applyAlignment="1">
      <alignment horizontal="center"/>
      <protection/>
    </xf>
    <xf numFmtId="49" fontId="20" fillId="42" borderId="10" xfId="53" applyNumberFormat="1" applyFont="1" applyFill="1" applyBorder="1" applyAlignment="1">
      <alignment horizontal="center"/>
      <protection/>
    </xf>
    <xf numFmtId="0" fontId="14" fillId="42" borderId="16" xfId="53" applyFont="1" applyFill="1" applyBorder="1" applyAlignment="1">
      <alignment horizontal="left"/>
      <protection/>
    </xf>
    <xf numFmtId="4" fontId="26" fillId="42" borderId="12" xfId="53" applyNumberFormat="1" applyFont="1" applyFill="1" applyBorder="1">
      <alignment/>
      <protection/>
    </xf>
    <xf numFmtId="0" fontId="19" fillId="42" borderId="17" xfId="53" applyFont="1" applyFill="1" applyBorder="1" applyAlignment="1">
      <alignment horizontal="center"/>
      <protection/>
    </xf>
    <xf numFmtId="0" fontId="19" fillId="42" borderId="11" xfId="53" applyFont="1" applyFill="1" applyBorder="1" applyAlignment="1">
      <alignment horizontal="center"/>
      <protection/>
    </xf>
    <xf numFmtId="0" fontId="7" fillId="42" borderId="18" xfId="53" applyFont="1" applyFill="1" applyBorder="1" applyAlignment="1">
      <alignment/>
      <protection/>
    </xf>
    <xf numFmtId="0" fontId="21" fillId="42" borderId="14" xfId="53" applyFont="1" applyFill="1" applyBorder="1" applyAlignment="1">
      <alignment/>
      <protection/>
    </xf>
    <xf numFmtId="0" fontId="14" fillId="42" borderId="18" xfId="53" applyFont="1" applyFill="1" applyBorder="1" applyAlignment="1">
      <alignment horizontal="left"/>
      <protection/>
    </xf>
    <xf numFmtId="0" fontId="21" fillId="42" borderId="14" xfId="53" applyFont="1" applyFill="1" applyBorder="1">
      <alignment/>
      <protection/>
    </xf>
    <xf numFmtId="1" fontId="23" fillId="42" borderId="10" xfId="53" applyNumberFormat="1" applyFont="1" applyFill="1" applyBorder="1" applyAlignment="1">
      <alignment horizontal="center" wrapText="1"/>
      <protection/>
    </xf>
    <xf numFmtId="1" fontId="19" fillId="42" borderId="12" xfId="53" applyNumberFormat="1" applyFont="1" applyFill="1" applyBorder="1" applyAlignment="1" quotePrefix="1">
      <alignment horizontal="center" wrapText="1"/>
      <protection/>
    </xf>
    <xf numFmtId="49" fontId="23" fillId="42" borderId="10" xfId="53" applyNumberFormat="1" applyFont="1" applyFill="1" applyBorder="1" applyAlignment="1">
      <alignment horizontal="center" wrapText="1"/>
      <protection/>
    </xf>
    <xf numFmtId="0" fontId="7" fillId="42" borderId="16" xfId="53" applyFont="1" applyFill="1" applyBorder="1">
      <alignment/>
      <protection/>
    </xf>
    <xf numFmtId="4" fontId="21" fillId="42" borderId="12" xfId="53" applyNumberFormat="1" applyFont="1" applyFill="1" applyBorder="1">
      <alignment/>
      <protection/>
    </xf>
    <xf numFmtId="4" fontId="29" fillId="42" borderId="13" xfId="53" applyNumberFormat="1" applyFont="1" applyFill="1" applyBorder="1" applyAlignment="1">
      <alignment horizontal="center"/>
      <protection/>
    </xf>
    <xf numFmtId="0" fontId="14" fillId="42" borderId="12" xfId="53" applyFont="1" applyFill="1" applyBorder="1">
      <alignment/>
      <protection/>
    </xf>
    <xf numFmtId="4" fontId="2" fillId="42" borderId="10" xfId="53" applyNumberFormat="1" applyFont="1" applyFill="1" applyBorder="1">
      <alignment/>
      <protection/>
    </xf>
    <xf numFmtId="0" fontId="7" fillId="42" borderId="18" xfId="53" applyFont="1" applyFill="1" applyBorder="1" applyAlignment="1">
      <alignment horizontal="left"/>
      <protection/>
    </xf>
    <xf numFmtId="0" fontId="19" fillId="42" borderId="12" xfId="53" applyFont="1" applyFill="1" applyBorder="1" applyAlignment="1">
      <alignment horizontal="center" wrapText="1"/>
      <protection/>
    </xf>
    <xf numFmtId="1" fontId="23" fillId="42" borderId="10" xfId="53" applyNumberFormat="1" applyFont="1" applyFill="1" applyBorder="1" applyAlignment="1">
      <alignment horizontal="center"/>
      <protection/>
    </xf>
    <xf numFmtId="0" fontId="23" fillId="42" borderId="12" xfId="53" applyFont="1" applyFill="1" applyBorder="1" applyAlignment="1">
      <alignment horizontal="center"/>
      <protection/>
    </xf>
    <xf numFmtId="49" fontId="23" fillId="42" borderId="10" xfId="53" applyNumberFormat="1" applyFont="1" applyFill="1" applyBorder="1" applyAlignment="1">
      <alignment horizontal="center"/>
      <protection/>
    </xf>
    <xf numFmtId="1" fontId="23" fillId="42" borderId="13" xfId="53" applyNumberFormat="1" applyFont="1" applyFill="1" applyBorder="1" applyAlignment="1">
      <alignment horizontal="center"/>
      <protection/>
    </xf>
    <xf numFmtId="0" fontId="23" fillId="42" borderId="14" xfId="53" applyFont="1" applyFill="1" applyBorder="1" applyAlignment="1">
      <alignment horizontal="center"/>
      <protection/>
    </xf>
    <xf numFmtId="49" fontId="23" fillId="42" borderId="13" xfId="53" applyNumberFormat="1" applyFont="1" applyFill="1" applyBorder="1" applyAlignment="1">
      <alignment horizontal="center"/>
      <protection/>
    </xf>
    <xf numFmtId="0" fontId="7" fillId="42" borderId="14" xfId="53" applyFont="1" applyFill="1" applyBorder="1">
      <alignment/>
      <protection/>
    </xf>
    <xf numFmtId="1" fontId="21" fillId="42" borderId="10" xfId="53" applyNumberFormat="1" applyFont="1" applyFill="1" applyBorder="1" applyAlignment="1">
      <alignment horizontal="center"/>
      <protection/>
    </xf>
    <xf numFmtId="0" fontId="21" fillId="42" borderId="10" xfId="53" applyFont="1" applyFill="1" applyBorder="1" applyAlignment="1">
      <alignment horizontal="center"/>
      <protection/>
    </xf>
    <xf numFmtId="0" fontId="7" fillId="42" borderId="12" xfId="53" applyFont="1" applyFill="1" applyBorder="1">
      <alignment/>
      <protection/>
    </xf>
    <xf numFmtId="4" fontId="2" fillId="42" borderId="0" xfId="53" applyNumberFormat="1" applyFont="1" applyFill="1" applyBorder="1" applyAlignment="1">
      <alignment horizontal="center"/>
      <protection/>
    </xf>
    <xf numFmtId="0" fontId="5" fillId="42" borderId="18" xfId="53" applyFont="1" applyFill="1" applyBorder="1" applyAlignment="1" quotePrefix="1">
      <alignment horizontal="left" wrapText="1"/>
      <protection/>
    </xf>
    <xf numFmtId="4" fontId="29" fillId="42" borderId="10" xfId="53" applyNumberFormat="1" applyFont="1" applyFill="1" applyBorder="1" applyAlignment="1">
      <alignment horizontal="center"/>
      <protection/>
    </xf>
    <xf numFmtId="0" fontId="19" fillId="42" borderId="20" xfId="53" applyFont="1" applyFill="1" applyBorder="1" applyAlignment="1">
      <alignment horizontal="center"/>
      <protection/>
    </xf>
    <xf numFmtId="0" fontId="21" fillId="42" borderId="20" xfId="53" applyFont="1" applyFill="1" applyBorder="1">
      <alignment/>
      <protection/>
    </xf>
    <xf numFmtId="0" fontId="7" fillId="42" borderId="18" xfId="53" applyFont="1" applyFill="1" applyBorder="1" applyAlignment="1">
      <alignment horizontal="left" wrapText="1"/>
      <protection/>
    </xf>
    <xf numFmtId="1" fontId="23" fillId="42" borderId="21" xfId="53" applyNumberFormat="1" applyFont="1" applyFill="1" applyBorder="1" applyAlignment="1">
      <alignment horizontal="center"/>
      <protection/>
    </xf>
    <xf numFmtId="0" fontId="2" fillId="42" borderId="0" xfId="53" applyFont="1" applyFill="1" applyBorder="1">
      <alignment/>
      <protection/>
    </xf>
    <xf numFmtId="0" fontId="19" fillId="42" borderId="22" xfId="53" applyFont="1" applyFill="1" applyBorder="1" applyAlignment="1">
      <alignment horizontal="center" wrapText="1"/>
      <protection/>
    </xf>
    <xf numFmtId="4" fontId="2" fillId="42" borderId="21" xfId="53" applyNumberFormat="1" applyFont="1" applyFill="1" applyBorder="1">
      <alignment/>
      <protection/>
    </xf>
    <xf numFmtId="0" fontId="19" fillId="42" borderId="17" xfId="53" applyFont="1" applyFill="1" applyBorder="1" applyAlignment="1">
      <alignment horizontal="center" wrapText="1"/>
      <protection/>
    </xf>
    <xf numFmtId="1" fontId="19" fillId="42" borderId="14" xfId="53" applyNumberFormat="1" applyFont="1" applyFill="1" applyBorder="1" applyAlignment="1">
      <alignment horizontal="center"/>
      <protection/>
    </xf>
    <xf numFmtId="1" fontId="19" fillId="42" borderId="12" xfId="53" applyNumberFormat="1" applyFont="1" applyFill="1" applyBorder="1" applyAlignment="1">
      <alignment horizontal="center"/>
      <protection/>
    </xf>
    <xf numFmtId="0" fontId="10" fillId="42" borderId="14" xfId="53" applyFont="1" applyFill="1" applyBorder="1" applyAlignment="1">
      <alignment horizontal="center"/>
      <protection/>
    </xf>
    <xf numFmtId="0" fontId="19" fillId="42" borderId="14" xfId="53" applyFont="1" applyFill="1" applyBorder="1" applyAlignment="1">
      <alignment horizontal="center" wrapText="1"/>
      <protection/>
    </xf>
    <xf numFmtId="0" fontId="10" fillId="42" borderId="12" xfId="53" applyFont="1" applyFill="1" applyBorder="1" applyAlignment="1">
      <alignment horizontal="center"/>
      <protection/>
    </xf>
    <xf numFmtId="1" fontId="19" fillId="42" borderId="12" xfId="53" applyNumberFormat="1" applyFont="1" applyFill="1" applyBorder="1" applyAlignment="1" quotePrefix="1">
      <alignment horizontal="center" wrapText="1"/>
      <protection/>
    </xf>
    <xf numFmtId="1" fontId="19" fillId="42" borderId="12" xfId="53" applyNumberFormat="1" applyFont="1" applyFill="1" applyBorder="1" applyAlignment="1">
      <alignment horizontal="center" wrapText="1"/>
      <protection/>
    </xf>
    <xf numFmtId="1" fontId="19" fillId="42" borderId="12" xfId="53" applyNumberFormat="1" applyFont="1" applyFill="1" applyBorder="1" applyAlignment="1" quotePrefix="1">
      <alignment horizontal="center"/>
      <protection/>
    </xf>
    <xf numFmtId="0" fontId="2" fillId="0" borderId="15" xfId="53" applyFont="1" applyFill="1" applyBorder="1" applyAlignment="1">
      <alignment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0" borderId="12" xfId="53" applyFont="1" applyFill="1" applyBorder="1" applyAlignment="1">
      <alignment vertical="center"/>
      <protection/>
    </xf>
    <xf numFmtId="4" fontId="7" fillId="0" borderId="12" xfId="53" applyNumberFormat="1" applyFont="1" applyFill="1" applyBorder="1" applyAlignment="1">
      <alignment vertical="center"/>
      <protection/>
    </xf>
    <xf numFmtId="4" fontId="2" fillId="0" borderId="10" xfId="53" applyNumberFormat="1" applyFont="1" applyFill="1" applyBorder="1" applyAlignment="1">
      <alignment vertical="center"/>
      <protection/>
    </xf>
    <xf numFmtId="4" fontId="2" fillId="33" borderId="10" xfId="53" applyNumberFormat="1" applyFont="1" applyFill="1" applyBorder="1" applyAlignment="1">
      <alignment horizontal="center" vertical="center"/>
      <protection/>
    </xf>
    <xf numFmtId="4" fontId="2" fillId="33" borderId="10" xfId="53" applyNumberFormat="1" applyFont="1" applyFill="1" applyBorder="1" applyAlignment="1">
      <alignment vertical="center"/>
      <protection/>
    </xf>
    <xf numFmtId="4" fontId="2" fillId="33" borderId="0" xfId="53" applyNumberFormat="1" applyFont="1" applyFill="1" applyAlignment="1">
      <alignment vertical="center"/>
      <protection/>
    </xf>
    <xf numFmtId="0" fontId="2" fillId="33" borderId="0" xfId="53" applyFont="1" applyFill="1" applyAlignment="1">
      <alignment vertical="center"/>
      <protection/>
    </xf>
    <xf numFmtId="0" fontId="2" fillId="0" borderId="0" xfId="53" applyFont="1" applyAlignment="1">
      <alignment vertical="center"/>
      <protection/>
    </xf>
    <xf numFmtId="4" fontId="2" fillId="0" borderId="0" xfId="53" applyNumberFormat="1" applyFont="1" applyAlignment="1">
      <alignment vertical="center"/>
      <protection/>
    </xf>
    <xf numFmtId="0" fontId="27" fillId="33" borderId="0" xfId="51" applyFont="1" applyFill="1" applyAlignment="1" quotePrefix="1">
      <alignment vertical="center"/>
      <protection/>
    </xf>
    <xf numFmtId="0" fontId="2" fillId="33" borderId="0" xfId="51" applyFont="1" applyFill="1" applyAlignment="1">
      <alignment vertical="center"/>
      <protection/>
    </xf>
    <xf numFmtId="0" fontId="2" fillId="0" borderId="0" xfId="51" applyFont="1" applyAlignment="1">
      <alignment vertical="center"/>
      <protection/>
    </xf>
    <xf numFmtId="0" fontId="7" fillId="33" borderId="0" xfId="53" applyFont="1" applyFill="1" applyAlignment="1">
      <alignment vertical="center"/>
      <protection/>
    </xf>
    <xf numFmtId="0" fontId="5" fillId="33" borderId="0" xfId="53" applyFont="1" applyFill="1" applyAlignment="1">
      <alignment vertical="center"/>
      <protection/>
    </xf>
    <xf numFmtId="9" fontId="2" fillId="33" borderId="0" xfId="53" applyNumberFormat="1" applyFont="1" applyFill="1" applyAlignment="1">
      <alignment vertical="center"/>
      <protection/>
    </xf>
    <xf numFmtId="0" fontId="7" fillId="33" borderId="19" xfId="53" applyFont="1" applyFill="1" applyBorder="1" applyAlignment="1">
      <alignment vertical="center"/>
      <protection/>
    </xf>
    <xf numFmtId="0" fontId="7" fillId="36" borderId="12" xfId="51" applyFont="1" applyFill="1" applyBorder="1" applyAlignment="1">
      <alignment horizontal="center" vertical="center"/>
      <protection/>
    </xf>
    <xf numFmtId="0" fontId="11" fillId="35" borderId="10" xfId="53" applyFont="1" applyFill="1" applyBorder="1" applyAlignment="1">
      <alignment horizontal="center" vertical="center" wrapText="1"/>
      <protection/>
    </xf>
    <xf numFmtId="0" fontId="7" fillId="33" borderId="15" xfId="53" applyFont="1" applyFill="1" applyBorder="1" applyAlignment="1">
      <alignment vertical="center"/>
      <protection/>
    </xf>
    <xf numFmtId="0" fontId="10" fillId="35" borderId="13" xfId="53" applyFont="1" applyFill="1" applyBorder="1" applyAlignment="1">
      <alignment horizontal="center" vertical="center"/>
      <protection/>
    </xf>
    <xf numFmtId="0" fontId="10" fillId="35" borderId="11" xfId="53" applyFont="1" applyFill="1" applyBorder="1" applyAlignment="1">
      <alignment horizontal="center" vertical="center"/>
      <protection/>
    </xf>
    <xf numFmtId="0" fontId="10" fillId="35" borderId="14" xfId="53" applyFont="1" applyFill="1" applyBorder="1" applyAlignment="1">
      <alignment horizontal="center" vertical="center"/>
      <protection/>
    </xf>
    <xf numFmtId="0" fontId="13" fillId="35" borderId="13" xfId="53" applyFont="1" applyFill="1" applyBorder="1" applyAlignment="1">
      <alignment horizontal="center" vertical="center"/>
      <protection/>
    </xf>
    <xf numFmtId="0" fontId="13" fillId="35" borderId="11" xfId="53" applyFont="1" applyFill="1" applyBorder="1" applyAlignment="1">
      <alignment horizontal="center" vertical="center"/>
      <protection/>
    </xf>
    <xf numFmtId="0" fontId="7" fillId="34" borderId="13" xfId="53" applyFont="1" applyFill="1" applyBorder="1" applyAlignment="1">
      <alignment horizontal="center" vertical="center"/>
      <protection/>
    </xf>
    <xf numFmtId="0" fontId="7" fillId="34" borderId="18" xfId="53" applyFont="1" applyFill="1" applyBorder="1" applyAlignment="1">
      <alignment horizontal="center" vertical="center"/>
      <protection/>
    </xf>
    <xf numFmtId="0" fontId="7" fillId="34" borderId="18" xfId="53" applyFont="1" applyFill="1" applyBorder="1" applyAlignment="1">
      <alignment vertical="center"/>
      <protection/>
    </xf>
    <xf numFmtId="0" fontId="7" fillId="34" borderId="14" xfId="53" applyFont="1" applyFill="1" applyBorder="1" applyAlignment="1">
      <alignment vertical="center"/>
      <protection/>
    </xf>
    <xf numFmtId="0" fontId="7" fillId="38" borderId="10" xfId="53" applyFont="1" applyFill="1" applyBorder="1" applyAlignment="1">
      <alignment horizontal="center" vertical="center"/>
      <protection/>
    </xf>
    <xf numFmtId="0" fontId="14" fillId="38" borderId="12" xfId="53" applyFont="1" applyFill="1" applyBorder="1" applyAlignment="1">
      <alignment vertical="center"/>
      <protection/>
    </xf>
    <xf numFmtId="4" fontId="29" fillId="38" borderId="10" xfId="53" applyNumberFormat="1" applyFont="1" applyFill="1" applyBorder="1" applyAlignment="1">
      <alignment vertical="center"/>
      <protection/>
    </xf>
    <xf numFmtId="4" fontId="29" fillId="37" borderId="10" xfId="53" applyNumberFormat="1" applyFont="1" applyFill="1" applyBorder="1" applyAlignment="1">
      <alignment horizontal="center" vertical="center"/>
      <protection/>
    </xf>
    <xf numFmtId="0" fontId="7" fillId="0" borderId="15" xfId="53" applyFont="1" applyFill="1" applyBorder="1" applyAlignment="1">
      <alignment vertical="center"/>
      <protection/>
    </xf>
    <xf numFmtId="4" fontId="29" fillId="0" borderId="10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0" fontId="14" fillId="0" borderId="12" xfId="53" applyFont="1" applyFill="1" applyBorder="1" applyAlignment="1">
      <alignment vertical="center"/>
      <protection/>
    </xf>
    <xf numFmtId="4" fontId="29" fillId="0" borderId="10" xfId="53" applyNumberFormat="1" applyFont="1" applyFill="1" applyBorder="1" applyAlignment="1">
      <alignment vertical="center"/>
      <protection/>
    </xf>
    <xf numFmtId="4" fontId="29" fillId="33" borderId="10" xfId="53" applyNumberFormat="1" applyFont="1" applyFill="1" applyBorder="1" applyAlignment="1">
      <alignment horizontal="center" vertical="center"/>
      <protection/>
    </xf>
    <xf numFmtId="0" fontId="7" fillId="0" borderId="18" xfId="53" applyFont="1" applyFill="1" applyBorder="1" applyAlignment="1">
      <alignment vertical="center"/>
      <protection/>
    </xf>
    <xf numFmtId="4" fontId="7" fillId="0" borderId="12" xfId="53" applyNumberFormat="1" applyFont="1" applyFill="1" applyBorder="1" applyAlignment="1">
      <alignment vertical="center"/>
      <protection/>
    </xf>
    <xf numFmtId="0" fontId="7" fillId="0" borderId="19" xfId="53" applyFont="1" applyFill="1" applyBorder="1" applyAlignment="1">
      <alignment vertical="center"/>
      <protection/>
    </xf>
    <xf numFmtId="0" fontId="2" fillId="33" borderId="15" xfId="53" applyFont="1" applyFill="1" applyBorder="1" applyAlignment="1">
      <alignment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0" borderId="12" xfId="53" applyFont="1" applyFill="1" applyBorder="1" applyAlignment="1">
      <alignment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0" fontId="14" fillId="0" borderId="12" xfId="53" applyFont="1" applyFill="1" applyBorder="1" applyAlignment="1">
      <alignment vertical="center"/>
      <protection/>
    </xf>
    <xf numFmtId="4" fontId="14" fillId="0" borderId="12" xfId="53" applyNumberFormat="1" applyFont="1" applyFill="1" applyBorder="1" applyAlignment="1">
      <alignment vertical="center"/>
      <protection/>
    </xf>
    <xf numFmtId="0" fontId="7" fillId="0" borderId="21" xfId="53" applyFont="1" applyFill="1" applyBorder="1" applyAlignment="1">
      <alignment horizontal="center" vertical="center"/>
      <protection/>
    </xf>
    <xf numFmtId="49" fontId="7" fillId="0" borderId="21" xfId="53" applyNumberFormat="1" applyFont="1" applyFill="1" applyBorder="1" applyAlignment="1">
      <alignment horizontal="center" vertical="center"/>
      <protection/>
    </xf>
    <xf numFmtId="0" fontId="7" fillId="0" borderId="20" xfId="53" applyFont="1" applyFill="1" applyBorder="1" applyAlignment="1">
      <alignment vertical="center"/>
      <protection/>
    </xf>
    <xf numFmtId="4" fontId="14" fillId="0" borderId="20" xfId="53" applyNumberFormat="1" applyFont="1" applyFill="1" applyBorder="1" applyAlignment="1">
      <alignment vertical="center"/>
      <protection/>
    </xf>
    <xf numFmtId="0" fontId="14" fillId="0" borderId="10" xfId="53" applyFont="1" applyFill="1" applyBorder="1" applyAlignment="1">
      <alignment horizontal="center" vertical="center" shrinkToFit="1"/>
      <protection/>
    </xf>
    <xf numFmtId="0" fontId="7" fillId="0" borderId="10" xfId="53" applyFont="1" applyFill="1" applyBorder="1" applyAlignment="1">
      <alignment horizontal="center" vertical="center" shrinkToFit="1"/>
      <protection/>
    </xf>
    <xf numFmtId="49" fontId="7" fillId="0" borderId="10" xfId="53" applyNumberFormat="1" applyFont="1" applyFill="1" applyBorder="1" applyAlignment="1">
      <alignment horizontal="center" vertical="center" shrinkToFit="1"/>
      <protection/>
    </xf>
    <xf numFmtId="0" fontId="14" fillId="0" borderId="12" xfId="53" applyFont="1" applyFill="1" applyBorder="1" applyAlignment="1">
      <alignment horizontal="left" vertical="center"/>
      <protection/>
    </xf>
    <xf numFmtId="0" fontId="7" fillId="0" borderId="12" xfId="53" applyFont="1" applyFill="1" applyBorder="1" applyAlignment="1" quotePrefix="1">
      <alignment horizontal="left" vertical="center"/>
      <protection/>
    </xf>
    <xf numFmtId="4" fontId="2" fillId="34" borderId="10" xfId="53" applyNumberFormat="1" applyFont="1" applyFill="1" applyBorder="1" applyAlignment="1">
      <alignment horizontal="center" vertical="center"/>
      <protection/>
    </xf>
    <xf numFmtId="0" fontId="7" fillId="38" borderId="10" xfId="53" applyFont="1" applyFill="1" applyBorder="1" applyAlignment="1">
      <alignment horizontal="center" vertical="center"/>
      <protection/>
    </xf>
    <xf numFmtId="49" fontId="7" fillId="38" borderId="10" xfId="53" applyNumberFormat="1" applyFont="1" applyFill="1" applyBorder="1" applyAlignment="1">
      <alignment horizontal="center" vertical="center"/>
      <protection/>
    </xf>
    <xf numFmtId="0" fontId="14" fillId="38" borderId="12" xfId="53" applyFont="1" applyFill="1" applyBorder="1" applyAlignment="1">
      <alignment horizontal="left" vertical="center"/>
      <protection/>
    </xf>
    <xf numFmtId="0" fontId="14" fillId="38" borderId="12" xfId="53" applyFont="1" applyFill="1" applyBorder="1" applyAlignment="1">
      <alignment vertical="center"/>
      <protection/>
    </xf>
    <xf numFmtId="0" fontId="14" fillId="0" borderId="20" xfId="53" applyFont="1" applyFill="1" applyBorder="1" applyAlignment="1">
      <alignment horizontal="left" vertical="center"/>
      <protection/>
    </xf>
    <xf numFmtId="0" fontId="7" fillId="0" borderId="20" xfId="53" applyFont="1" applyFill="1" applyBorder="1" applyAlignment="1">
      <alignment horizontal="left" vertical="center"/>
      <protection/>
    </xf>
    <xf numFmtId="0" fontId="7" fillId="0" borderId="20" xfId="53" applyFont="1" applyFill="1" applyBorder="1" applyAlignment="1">
      <alignment vertical="center"/>
      <protection/>
    </xf>
    <xf numFmtId="0" fontId="2" fillId="33" borderId="18" xfId="53" applyFont="1" applyFill="1" applyBorder="1" applyAlignment="1">
      <alignment vertical="center"/>
      <protection/>
    </xf>
    <xf numFmtId="0" fontId="7" fillId="0" borderId="12" xfId="53" applyFont="1" applyFill="1" applyBorder="1" applyAlignment="1">
      <alignment horizontal="left" vertical="center"/>
      <protection/>
    </xf>
    <xf numFmtId="0" fontId="14" fillId="0" borderId="20" xfId="53" applyFont="1" applyFill="1" applyBorder="1" applyAlignment="1" quotePrefix="1">
      <alignment horizontal="left" vertical="center"/>
      <protection/>
    </xf>
    <xf numFmtId="0" fontId="14" fillId="0" borderId="20" xfId="53" applyFont="1" applyFill="1" applyBorder="1" applyAlignment="1">
      <alignment vertical="center"/>
      <protection/>
    </xf>
    <xf numFmtId="0" fontId="7" fillId="0" borderId="17" xfId="53" applyFont="1" applyFill="1" applyBorder="1" applyAlignment="1">
      <alignment horizontal="center" vertical="center"/>
      <protection/>
    </xf>
    <xf numFmtId="0" fontId="7" fillId="0" borderId="17" xfId="53" applyFont="1" applyFill="1" applyBorder="1" applyAlignment="1">
      <alignment vertical="center"/>
      <protection/>
    </xf>
    <xf numFmtId="4" fontId="7" fillId="0" borderId="20" xfId="53" applyNumberFormat="1" applyFont="1" applyFill="1" applyBorder="1" applyAlignment="1">
      <alignment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49" fontId="7" fillId="0" borderId="21" xfId="53" applyNumberFormat="1" applyFont="1" applyFill="1" applyBorder="1" applyAlignment="1">
      <alignment horizontal="center" vertical="center" wrapText="1"/>
      <protection/>
    </xf>
    <xf numFmtId="0" fontId="7" fillId="0" borderId="17" xfId="53" applyFont="1" applyFill="1" applyBorder="1" applyAlignment="1">
      <alignment horizontal="center" vertical="center" wrapText="1"/>
      <protection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7" fillId="0" borderId="14" xfId="53" applyFont="1" applyFill="1" applyBorder="1" applyAlignment="1">
      <alignment horizontal="left" vertical="center"/>
      <protection/>
    </xf>
    <xf numFmtId="0" fontId="7" fillId="0" borderId="14" xfId="53" applyFont="1" applyFill="1" applyBorder="1" applyAlignment="1">
      <alignment vertical="center"/>
      <protection/>
    </xf>
    <xf numFmtId="4" fontId="2" fillId="0" borderId="13" xfId="53" applyNumberFormat="1" applyFont="1" applyFill="1" applyBorder="1" applyAlignment="1">
      <alignment vertical="center"/>
      <protection/>
    </xf>
    <xf numFmtId="4" fontId="2" fillId="34" borderId="23" xfId="53" applyNumberFormat="1" applyFont="1" applyFill="1" applyBorder="1" applyAlignment="1">
      <alignment horizontal="center" vertical="center"/>
      <protection/>
    </xf>
    <xf numFmtId="0" fontId="2" fillId="33" borderId="19" xfId="53" applyFont="1" applyFill="1" applyBorder="1" applyAlignment="1">
      <alignment vertical="center"/>
      <protection/>
    </xf>
    <xf numFmtId="0" fontId="7" fillId="38" borderId="21" xfId="53" applyFont="1" applyFill="1" applyBorder="1" applyAlignment="1">
      <alignment horizontal="center" vertical="center"/>
      <protection/>
    </xf>
    <xf numFmtId="0" fontId="7" fillId="43" borderId="21" xfId="53" applyFont="1" applyFill="1" applyBorder="1" applyAlignment="1">
      <alignment horizontal="center" vertical="center"/>
      <protection/>
    </xf>
    <xf numFmtId="0" fontId="7" fillId="43" borderId="10" xfId="53" applyFont="1" applyFill="1" applyBorder="1" applyAlignment="1">
      <alignment horizontal="center" vertical="center"/>
      <protection/>
    </xf>
    <xf numFmtId="49" fontId="7" fillId="43" borderId="10" xfId="53" applyNumberFormat="1" applyFont="1" applyFill="1" applyBorder="1" applyAlignment="1">
      <alignment horizontal="center" vertical="center"/>
      <protection/>
    </xf>
    <xf numFmtId="0" fontId="14" fillId="43" borderId="12" xfId="53" applyFont="1" applyFill="1" applyBorder="1" applyAlignment="1">
      <alignment horizontal="left" vertical="center"/>
      <protection/>
    </xf>
    <xf numFmtId="4" fontId="14" fillId="43" borderId="12" xfId="53" applyNumberFormat="1" applyFont="1" applyFill="1" applyBorder="1" applyAlignment="1">
      <alignment vertical="center"/>
      <protection/>
    </xf>
    <xf numFmtId="4" fontId="29" fillId="43" borderId="10" xfId="53" applyNumberFormat="1" applyFont="1" applyFill="1" applyBorder="1" applyAlignment="1">
      <alignment vertical="center"/>
      <protection/>
    </xf>
    <xf numFmtId="0" fontId="7" fillId="34" borderId="10" xfId="53" applyFont="1" applyFill="1" applyBorder="1" applyAlignment="1">
      <alignment horizontal="center" vertical="center"/>
      <protection/>
    </xf>
    <xf numFmtId="0" fontId="7" fillId="34" borderId="12" xfId="53" applyFont="1" applyFill="1" applyBorder="1" applyAlignment="1">
      <alignment horizontal="left" vertical="center"/>
      <protection/>
    </xf>
    <xf numFmtId="0" fontId="7" fillId="34" borderId="12" xfId="53" applyFont="1" applyFill="1" applyBorder="1" applyAlignment="1">
      <alignment vertical="center"/>
      <protection/>
    </xf>
    <xf numFmtId="4" fontId="2" fillId="33" borderId="10" xfId="53" applyNumberFormat="1" applyFont="1" applyFill="1" applyBorder="1" applyAlignment="1">
      <alignment vertical="center"/>
      <protection/>
    </xf>
    <xf numFmtId="49" fontId="7" fillId="34" borderId="21" xfId="53" applyNumberFormat="1" applyFont="1" applyFill="1" applyBorder="1" applyAlignment="1">
      <alignment horizontal="center" vertical="center"/>
      <protection/>
    </xf>
    <xf numFmtId="0" fontId="7" fillId="34" borderId="20" xfId="53" applyFont="1" applyFill="1" applyBorder="1" applyAlignment="1">
      <alignment horizontal="left" vertical="center"/>
      <protection/>
    </xf>
    <xf numFmtId="0" fontId="7" fillId="34" borderId="20" xfId="53" applyFont="1" applyFill="1" applyBorder="1" applyAlignment="1">
      <alignment vertical="center"/>
      <protection/>
    </xf>
    <xf numFmtId="0" fontId="7" fillId="34" borderId="17" xfId="53" applyFont="1" applyFill="1" applyBorder="1" applyAlignment="1">
      <alignment horizontal="center" vertical="center"/>
      <protection/>
    </xf>
    <xf numFmtId="4" fontId="7" fillId="34" borderId="12" xfId="53" applyNumberFormat="1" applyFont="1" applyFill="1" applyBorder="1" applyAlignment="1">
      <alignment horizontal="left" vertical="center"/>
      <protection/>
    </xf>
    <xf numFmtId="0" fontId="7" fillId="38" borderId="16" xfId="53" applyFont="1" applyFill="1" applyBorder="1" applyAlignment="1">
      <alignment horizontal="center" vertical="center"/>
      <protection/>
    </xf>
    <xf numFmtId="49" fontId="7" fillId="38" borderId="16" xfId="53" applyNumberFormat="1" applyFont="1" applyFill="1" applyBorder="1" applyAlignment="1">
      <alignment horizontal="center" vertical="center"/>
      <protection/>
    </xf>
    <xf numFmtId="0" fontId="14" fillId="38" borderId="16" xfId="53" applyFont="1" applyFill="1" applyBorder="1" applyAlignment="1">
      <alignment vertical="center"/>
      <protection/>
    </xf>
    <xf numFmtId="4" fontId="7" fillId="34" borderId="12" xfId="53" applyNumberFormat="1" applyFont="1" applyFill="1" applyBorder="1" applyAlignment="1">
      <alignment vertical="center"/>
      <protection/>
    </xf>
    <xf numFmtId="49" fontId="7" fillId="0" borderId="16" xfId="53" applyNumberFormat="1" applyFont="1" applyFill="1" applyBorder="1" applyAlignment="1">
      <alignment horizontal="center" vertical="center"/>
      <protection/>
    </xf>
    <xf numFmtId="0" fontId="7" fillId="0" borderId="16" xfId="53" applyFont="1" applyFill="1" applyBorder="1" applyAlignment="1">
      <alignment vertical="center"/>
      <protection/>
    </xf>
    <xf numFmtId="0" fontId="7" fillId="0" borderId="18" xfId="53" applyFont="1" applyFill="1" applyBorder="1" applyAlignment="1">
      <alignment horizontal="center" vertical="center"/>
      <protection/>
    </xf>
    <xf numFmtId="0" fontId="7" fillId="0" borderId="13" xfId="53" applyFont="1" applyFill="1" applyBorder="1" applyAlignment="1">
      <alignment horizontal="center" vertical="center"/>
      <protection/>
    </xf>
    <xf numFmtId="49" fontId="7" fillId="0" borderId="18" xfId="53" applyNumberFormat="1" applyFont="1" applyFill="1" applyBorder="1" applyAlignment="1">
      <alignment horizontal="center" vertical="center"/>
      <protection/>
    </xf>
    <xf numFmtId="0" fontId="7" fillId="34" borderId="18" xfId="53" applyFont="1" applyFill="1" applyBorder="1" applyAlignment="1">
      <alignment horizontal="center" vertical="center"/>
      <protection/>
    </xf>
    <xf numFmtId="0" fontId="7" fillId="34" borderId="13" xfId="53" applyFont="1" applyFill="1" applyBorder="1" applyAlignment="1">
      <alignment horizontal="center" vertical="center"/>
      <protection/>
    </xf>
    <xf numFmtId="49" fontId="7" fillId="34" borderId="18" xfId="53" applyNumberFormat="1" applyFont="1" applyFill="1" applyBorder="1" applyAlignment="1">
      <alignment horizontal="center" vertical="center"/>
      <protection/>
    </xf>
    <xf numFmtId="0" fontId="7" fillId="34" borderId="16" xfId="53" applyFont="1" applyFill="1" applyBorder="1" applyAlignment="1">
      <alignment vertical="center"/>
      <protection/>
    </xf>
    <xf numFmtId="4" fontId="29" fillId="36" borderId="10" xfId="53" applyNumberFormat="1" applyFont="1" applyFill="1" applyBorder="1" applyAlignment="1">
      <alignment vertical="center"/>
      <protection/>
    </xf>
    <xf numFmtId="4" fontId="29" fillId="36" borderId="10" xfId="53" applyNumberFormat="1" applyFont="1" applyFill="1" applyBorder="1" applyAlignment="1">
      <alignment horizontal="center" vertical="center"/>
      <protection/>
    </xf>
    <xf numFmtId="0" fontId="2" fillId="0" borderId="0" xfId="53" applyAlignment="1">
      <alignment vertical="center"/>
      <protection/>
    </xf>
    <xf numFmtId="0" fontId="2" fillId="33" borderId="0" xfId="53" applyFill="1" applyAlignment="1">
      <alignment vertical="center"/>
      <protection/>
    </xf>
    <xf numFmtId="4" fontId="2" fillId="33" borderId="0" xfId="53" applyNumberFormat="1" applyFill="1" applyAlignment="1">
      <alignment vertical="center"/>
      <protection/>
    </xf>
    <xf numFmtId="0" fontId="2" fillId="0" borderId="0" xfId="53" applyAlignment="1">
      <alignment horizontal="center" vertical="center"/>
      <protection/>
    </xf>
    <xf numFmtId="0" fontId="10" fillId="42" borderId="11" xfId="53" applyNumberFormat="1" applyFont="1" applyFill="1" applyBorder="1" applyAlignment="1">
      <alignment horizontal="center" wrapText="1"/>
      <protection/>
    </xf>
    <xf numFmtId="0" fontId="7" fillId="42" borderId="14" xfId="53" applyFont="1" applyFill="1" applyBorder="1" applyAlignment="1">
      <alignment horizontal="left" wrapText="1"/>
      <protection/>
    </xf>
    <xf numFmtId="0" fontId="2" fillId="42" borderId="14" xfId="51" applyFont="1" applyFill="1" applyBorder="1" applyAlignment="1">
      <alignment wrapText="1"/>
      <protection/>
    </xf>
    <xf numFmtId="0" fontId="19" fillId="42" borderId="12" xfId="53" applyFont="1" applyFill="1" applyBorder="1" applyAlignment="1">
      <alignment horizontal="center"/>
      <protection/>
    </xf>
    <xf numFmtId="0" fontId="7" fillId="42" borderId="16" xfId="53" applyFont="1" applyFill="1" applyBorder="1" applyAlignment="1">
      <alignment horizontal="left" wrapText="1"/>
      <protection/>
    </xf>
    <xf numFmtId="0" fontId="7" fillId="42" borderId="16" xfId="53" applyFont="1" applyFill="1" applyBorder="1" applyAlignment="1">
      <alignment horizontal="left"/>
      <protection/>
    </xf>
    <xf numFmtId="0" fontId="7" fillId="42" borderId="19" xfId="53" applyFont="1" applyFill="1" applyBorder="1" applyAlignment="1">
      <alignment horizontal="left" wrapText="1"/>
      <protection/>
    </xf>
    <xf numFmtId="0" fontId="7" fillId="42" borderId="12" xfId="53" applyFont="1" applyFill="1" applyBorder="1" applyAlignment="1">
      <alignment horizontal="left" wrapText="1"/>
      <protection/>
    </xf>
    <xf numFmtId="4" fontId="2" fillId="33" borderId="0" xfId="53" applyNumberFormat="1" applyFill="1" applyAlignment="1">
      <alignment horizontal="center" vertical="center"/>
      <protection/>
    </xf>
    <xf numFmtId="0" fontId="27" fillId="33" borderId="0" xfId="51" applyFont="1" applyFill="1" applyBorder="1" applyAlignment="1" quotePrefix="1">
      <alignment vertical="center"/>
      <protection/>
    </xf>
    <xf numFmtId="4" fontId="27" fillId="33" borderId="0" xfId="51" applyNumberFormat="1" applyFont="1" applyFill="1" applyBorder="1" applyAlignment="1" quotePrefix="1">
      <alignment vertical="center"/>
      <protection/>
    </xf>
    <xf numFmtId="4" fontId="29" fillId="42" borderId="13" xfId="53" applyNumberFormat="1" applyFont="1" applyFill="1" applyBorder="1">
      <alignment/>
      <protection/>
    </xf>
    <xf numFmtId="0" fontId="31" fillId="34" borderId="0" xfId="51" applyFont="1" applyFill="1" applyBorder="1">
      <alignment/>
      <protection/>
    </xf>
    <xf numFmtId="0" fontId="32" fillId="34" borderId="0" xfId="51" applyFont="1" applyFill="1">
      <alignment/>
      <protection/>
    </xf>
    <xf numFmtId="0" fontId="7" fillId="42" borderId="16" xfId="53" applyFont="1" applyFill="1" applyBorder="1" applyAlignment="1">
      <alignment horizontal="left"/>
      <protection/>
    </xf>
    <xf numFmtId="0" fontId="7" fillId="34" borderId="16" xfId="53" applyFont="1" applyFill="1" applyBorder="1" applyAlignment="1">
      <alignment horizontal="left" vertical="center" wrapText="1"/>
      <protection/>
    </xf>
    <xf numFmtId="0" fontId="7" fillId="34" borderId="17" xfId="53" applyFont="1" applyFill="1" applyBorder="1" applyAlignment="1">
      <alignment horizontal="left" vertical="center" wrapText="1"/>
      <protection/>
    </xf>
    <xf numFmtId="0" fontId="7" fillId="0" borderId="16" xfId="53" applyFont="1" applyFill="1" applyBorder="1" applyAlignment="1">
      <alignment horizontal="left" vertical="center" wrapText="1"/>
      <protection/>
    </xf>
    <xf numFmtId="0" fontId="7" fillId="0" borderId="17" xfId="53" applyFont="1" applyFill="1" applyBorder="1" applyAlignment="1">
      <alignment horizontal="left" vertical="center" wrapText="1"/>
      <protection/>
    </xf>
    <xf numFmtId="0" fontId="14" fillId="35" borderId="16" xfId="53" applyFont="1" applyFill="1" applyBorder="1" applyAlignment="1">
      <alignment horizontal="center" vertical="center" wrapText="1"/>
      <protection/>
    </xf>
    <xf numFmtId="0" fontId="14" fillId="35" borderId="12" xfId="53" applyFont="1" applyFill="1" applyBorder="1" applyAlignment="1">
      <alignment horizontal="center" vertical="center" wrapText="1"/>
      <protection/>
    </xf>
    <xf numFmtId="0" fontId="14" fillId="35" borderId="17" xfId="53" applyFont="1" applyFill="1" applyBorder="1" applyAlignment="1">
      <alignment horizontal="center" vertical="center" wrapText="1"/>
      <protection/>
    </xf>
    <xf numFmtId="0" fontId="10" fillId="35" borderId="16" xfId="53" applyFont="1" applyFill="1" applyBorder="1" applyAlignment="1" quotePrefix="1">
      <alignment horizontal="center" vertical="center"/>
      <protection/>
    </xf>
    <xf numFmtId="0" fontId="7" fillId="36" borderId="17" xfId="51" applyFont="1" applyFill="1" applyBorder="1" applyAlignment="1">
      <alignment horizontal="center" vertical="center"/>
      <protection/>
    </xf>
    <xf numFmtId="0" fontId="5" fillId="35" borderId="16" xfId="53" applyFont="1" applyFill="1" applyBorder="1" applyAlignment="1">
      <alignment horizontal="center" vertical="center"/>
      <protection/>
    </xf>
    <xf numFmtId="0" fontId="12" fillId="36" borderId="16" xfId="53" applyFont="1" applyFill="1" applyBorder="1" applyAlignment="1" quotePrefix="1">
      <alignment horizontal="center" vertical="center"/>
      <protection/>
    </xf>
    <xf numFmtId="0" fontId="7" fillId="42" borderId="16" xfId="53" applyFont="1" applyFill="1" applyBorder="1" applyAlignment="1">
      <alignment horizontal="left" wrapText="1"/>
      <protection/>
    </xf>
    <xf numFmtId="0" fontId="7" fillId="42" borderId="17" xfId="53" applyFont="1" applyFill="1" applyBorder="1" applyAlignment="1">
      <alignment horizontal="left" wrapText="1"/>
      <protection/>
    </xf>
    <xf numFmtId="0" fontId="7" fillId="42" borderId="16" xfId="53" applyFont="1" applyFill="1" applyBorder="1" applyAlignment="1">
      <alignment horizontal="left"/>
      <protection/>
    </xf>
    <xf numFmtId="0" fontId="7" fillId="42" borderId="17" xfId="53" applyFont="1" applyFill="1" applyBorder="1" applyAlignment="1">
      <alignment horizontal="left"/>
      <protection/>
    </xf>
    <xf numFmtId="0" fontId="2" fillId="42" borderId="17" xfId="51" applyFont="1" applyFill="1" applyBorder="1" applyAlignment="1">
      <alignment wrapText="1"/>
      <protection/>
    </xf>
    <xf numFmtId="4" fontId="2" fillId="0" borderId="15" xfId="53" applyNumberFormat="1" applyFont="1" applyFill="1" applyBorder="1" applyAlignment="1">
      <alignment horizontal="center" wrapText="1"/>
      <protection/>
    </xf>
    <xf numFmtId="0" fontId="7" fillId="42" borderId="16" xfId="53" applyFont="1" applyFill="1" applyBorder="1" applyAlignment="1">
      <alignment/>
      <protection/>
    </xf>
    <xf numFmtId="0" fontId="7" fillId="42" borderId="17" xfId="53" applyFont="1" applyFill="1" applyBorder="1" applyAlignment="1">
      <alignment/>
      <protection/>
    </xf>
    <xf numFmtId="0" fontId="7" fillId="42" borderId="16" xfId="53" applyFont="1" applyFill="1" applyBorder="1" applyAlignment="1">
      <alignment wrapText="1"/>
      <protection/>
    </xf>
    <xf numFmtId="0" fontId="2" fillId="42" borderId="17" xfId="51" applyFont="1" applyFill="1" applyBorder="1" applyAlignment="1">
      <alignment/>
      <protection/>
    </xf>
    <xf numFmtId="0" fontId="30" fillId="42" borderId="17" xfId="0" applyFont="1" applyFill="1" applyBorder="1" applyAlignment="1">
      <alignment/>
    </xf>
    <xf numFmtId="0" fontId="7" fillId="42" borderId="17" xfId="53" applyFont="1" applyFill="1" applyBorder="1" applyAlignment="1">
      <alignment wrapText="1"/>
      <protection/>
    </xf>
    <xf numFmtId="0" fontId="7" fillId="42" borderId="19" xfId="53" applyFont="1" applyFill="1" applyBorder="1" applyAlignment="1">
      <alignment horizontal="left" wrapText="1"/>
      <protection/>
    </xf>
    <xf numFmtId="0" fontId="2" fillId="42" borderId="22" xfId="51" applyFont="1" applyFill="1" applyBorder="1" applyAlignment="1">
      <alignment wrapText="1"/>
      <protection/>
    </xf>
    <xf numFmtId="0" fontId="14" fillId="36" borderId="16" xfId="53" applyFont="1" applyFill="1" applyBorder="1" applyAlignment="1">
      <alignment horizontal="center"/>
      <protection/>
    </xf>
    <xf numFmtId="0" fontId="14" fillId="36" borderId="17" xfId="53" applyFont="1" applyFill="1" applyBorder="1" applyAlignment="1" quotePrefix="1">
      <alignment horizontal="center"/>
      <protection/>
    </xf>
    <xf numFmtId="0" fontId="12" fillId="36" borderId="16" xfId="53" applyFont="1" applyFill="1" applyBorder="1" applyAlignment="1" quotePrefix="1">
      <alignment horizontal="center"/>
      <protection/>
    </xf>
    <xf numFmtId="0" fontId="12" fillId="36" borderId="17" xfId="53" applyFont="1" applyFill="1" applyBorder="1" applyAlignment="1" quotePrefix="1">
      <alignment horizontal="center"/>
      <protection/>
    </xf>
    <xf numFmtId="0" fontId="14" fillId="42" borderId="16" xfId="53" applyFont="1" applyFill="1" applyBorder="1" applyAlignment="1">
      <alignment horizontal="left" wrapText="1"/>
      <protection/>
    </xf>
    <xf numFmtId="0" fontId="14" fillId="42" borderId="17" xfId="53" applyFont="1" applyFill="1" applyBorder="1" applyAlignment="1">
      <alignment horizontal="left" wrapText="1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Obično 2" xfId="51"/>
    <cellStyle name="Obično 3" xfId="52"/>
    <cellStyle name="Obično_BudUsvo4 2" xfId="53"/>
    <cellStyle name="Percent" xfId="54"/>
    <cellStyle name="Postotak 2" xfId="55"/>
    <cellStyle name="Povezana ćelija" xfId="56"/>
    <cellStyle name="Followed Hyperlink" xfId="57"/>
    <cellStyle name="Provjera ćelije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0"/>
  <sheetViews>
    <sheetView tabSelected="1" zoomScalePageLayoutView="0" workbookViewId="0" topLeftCell="B1">
      <selection activeCell="H12" sqref="H12"/>
    </sheetView>
  </sheetViews>
  <sheetFormatPr defaultColWidth="8.421875" defaultRowHeight="15"/>
  <cols>
    <col min="1" max="1" width="0.71875" style="314" hidden="1" customWidth="1"/>
    <col min="2" max="2" width="7.421875" style="314" customWidth="1"/>
    <col min="3" max="3" width="8.7109375" style="314" customWidth="1"/>
    <col min="4" max="4" width="5.140625" style="314" customWidth="1"/>
    <col min="5" max="5" width="43.28125" style="314" customWidth="1"/>
    <col min="6" max="6" width="20.8515625" style="314" customWidth="1"/>
    <col min="7" max="9" width="14.421875" style="314" customWidth="1"/>
    <col min="10" max="10" width="10.8515625" style="314" customWidth="1"/>
    <col min="11" max="11" width="4.140625" style="314" customWidth="1"/>
    <col min="12" max="12" width="11.421875" style="314" customWidth="1"/>
    <col min="13" max="207" width="9.140625" style="314" customWidth="1"/>
    <col min="208" max="209" width="1.1484375" style="314" customWidth="1"/>
    <col min="210" max="210" width="7.00390625" style="314" customWidth="1"/>
    <col min="211" max="211" width="9.8515625" style="314" customWidth="1"/>
    <col min="212" max="212" width="49.140625" style="314" customWidth="1"/>
    <col min="213" max="213" width="26.57421875" style="314" customWidth="1"/>
    <col min="214" max="215" width="15.7109375" style="314" customWidth="1"/>
    <col min="216" max="216" width="14.140625" style="314" customWidth="1"/>
    <col min="217" max="219" width="0" style="314" hidden="1" customWidth="1"/>
    <col min="220" max="220" width="15.7109375" style="314" customWidth="1"/>
    <col min="221" max="221" width="7.140625" style="314" customWidth="1"/>
    <col min="222" max="16384" width="8.421875" style="314" customWidth="1"/>
  </cols>
  <sheetData>
    <row r="1" spans="1:11" s="214" customFormat="1" ht="30.75" customHeight="1">
      <c r="A1" s="212" t="s">
        <v>0</v>
      </c>
      <c r="B1" s="330" t="s">
        <v>318</v>
      </c>
      <c r="C1" s="327"/>
      <c r="D1" s="327"/>
      <c r="E1" s="327"/>
      <c r="F1" s="327"/>
      <c r="G1" s="327"/>
      <c r="H1" s="327"/>
      <c r="I1" s="328"/>
      <c r="J1" s="327"/>
      <c r="K1" s="213"/>
    </row>
    <row r="2" spans="1:11" s="210" customFormat="1" ht="15" customHeight="1">
      <c r="A2" s="215"/>
      <c r="B2" s="216"/>
      <c r="C2" s="215"/>
      <c r="D2" s="215"/>
      <c r="E2" s="215"/>
      <c r="F2" s="215"/>
      <c r="G2" s="217"/>
      <c r="H2" s="217"/>
      <c r="I2" s="209"/>
      <c r="J2" s="217"/>
      <c r="K2" s="209"/>
    </row>
    <row r="3" spans="1:11" s="210" customFormat="1" ht="66" customHeight="1">
      <c r="A3" s="218"/>
      <c r="B3" s="340" t="s">
        <v>2</v>
      </c>
      <c r="C3" s="341"/>
      <c r="D3" s="219" t="s">
        <v>3</v>
      </c>
      <c r="E3" s="342" t="s">
        <v>4</v>
      </c>
      <c r="F3" s="341"/>
      <c r="G3" s="220" t="s">
        <v>250</v>
      </c>
      <c r="H3" s="5" t="s">
        <v>315</v>
      </c>
      <c r="I3" s="5" t="s">
        <v>316</v>
      </c>
      <c r="J3" s="5" t="s">
        <v>314</v>
      </c>
      <c r="K3" s="209"/>
    </row>
    <row r="4" spans="1:11" s="210" customFormat="1" ht="12.75">
      <c r="A4" s="221"/>
      <c r="B4" s="222">
        <v>1</v>
      </c>
      <c r="C4" s="223">
        <v>2</v>
      </c>
      <c r="D4" s="224">
        <v>3</v>
      </c>
      <c r="E4" s="343">
        <v>4</v>
      </c>
      <c r="F4" s="341"/>
      <c r="G4" s="225">
        <v>5</v>
      </c>
      <c r="H4" s="225">
        <v>6</v>
      </c>
      <c r="I4" s="225">
        <v>7</v>
      </c>
      <c r="J4" s="226">
        <v>8</v>
      </c>
      <c r="K4" s="209"/>
    </row>
    <row r="5" spans="1:11" s="210" customFormat="1" ht="9.75" customHeight="1">
      <c r="A5" s="221"/>
      <c r="B5" s="227"/>
      <c r="C5" s="227"/>
      <c r="D5" s="228"/>
      <c r="E5" s="229"/>
      <c r="F5" s="230"/>
      <c r="G5" s="207"/>
      <c r="H5" s="207"/>
      <c r="I5" s="207"/>
      <c r="J5" s="206"/>
      <c r="K5" s="209"/>
    </row>
    <row r="6" spans="1:12" s="210" customFormat="1" ht="21.75" customHeight="1">
      <c r="A6" s="221"/>
      <c r="B6" s="231"/>
      <c r="C6" s="231"/>
      <c r="D6" s="231"/>
      <c r="E6" s="232" t="s">
        <v>5</v>
      </c>
      <c r="F6" s="232"/>
      <c r="G6" s="233">
        <f>SUM(G8:G25)-G8-G12-G16-G19-G23</f>
        <v>6168000</v>
      </c>
      <c r="H6" s="233">
        <f>SUM(H8:H25)-H8-H12-H16-H19-H23</f>
        <v>3084000</v>
      </c>
      <c r="I6" s="233">
        <f>SUM(I8:I25)-I8-I12-I16-I19-I23</f>
        <v>2795153.22</v>
      </c>
      <c r="J6" s="234">
        <f>I6/G6*100</f>
        <v>45.31701070038911</v>
      </c>
      <c r="K6" s="208"/>
      <c r="L6" s="211"/>
    </row>
    <row r="7" spans="1:11" s="237" customFormat="1" ht="9" customHeight="1">
      <c r="A7" s="235"/>
      <c r="B7" s="227"/>
      <c r="C7" s="227"/>
      <c r="D7" s="228"/>
      <c r="E7" s="229"/>
      <c r="F7" s="230"/>
      <c r="G7" s="207"/>
      <c r="H7" s="207"/>
      <c r="I7" s="207"/>
      <c r="J7" s="236"/>
      <c r="K7" s="208"/>
    </row>
    <row r="8" spans="1:11" s="210" customFormat="1" ht="21.75" customHeight="1">
      <c r="A8" s="221"/>
      <c r="B8" s="201">
        <v>711000</v>
      </c>
      <c r="C8" s="201"/>
      <c r="D8" s="202"/>
      <c r="E8" s="238" t="s">
        <v>6</v>
      </c>
      <c r="F8" s="238"/>
      <c r="G8" s="239">
        <f>SUM(G9:G10)</f>
        <v>43000</v>
      </c>
      <c r="H8" s="239">
        <f>SUM(H9:H10)</f>
        <v>21500</v>
      </c>
      <c r="I8" s="239">
        <f>SUM(I9:I10)</f>
        <v>32039.339999999997</v>
      </c>
      <c r="J8" s="240">
        <f>I8/G8*100</f>
        <v>74.5100930232558</v>
      </c>
      <c r="K8" s="208"/>
    </row>
    <row r="9" spans="1:11" s="210" customFormat="1" ht="21.75" customHeight="1">
      <c r="A9" s="241"/>
      <c r="B9" s="201"/>
      <c r="C9" s="201">
        <v>711000</v>
      </c>
      <c r="D9" s="202" t="s">
        <v>7</v>
      </c>
      <c r="E9" s="203" t="s">
        <v>8</v>
      </c>
      <c r="F9" s="242"/>
      <c r="G9" s="205">
        <v>8000</v>
      </c>
      <c r="H9" s="205">
        <v>4000</v>
      </c>
      <c r="I9" s="205">
        <v>4440.65</v>
      </c>
      <c r="J9" s="206">
        <f>I9/G9*100</f>
        <v>55.508125</v>
      </c>
      <c r="K9" s="208"/>
    </row>
    <row r="10" spans="1:11" s="210" customFormat="1" ht="21.75" customHeight="1">
      <c r="A10" s="243"/>
      <c r="B10" s="201"/>
      <c r="C10" s="201">
        <v>713000</v>
      </c>
      <c r="D10" s="202" t="s">
        <v>7</v>
      </c>
      <c r="E10" s="203" t="s">
        <v>9</v>
      </c>
      <c r="F10" s="242"/>
      <c r="G10" s="205">
        <v>35000</v>
      </c>
      <c r="H10" s="205">
        <v>17500</v>
      </c>
      <c r="I10" s="205">
        <v>27598.69</v>
      </c>
      <c r="J10" s="206">
        <f>I10/G10*100</f>
        <v>78.8534</v>
      </c>
      <c r="K10" s="208"/>
    </row>
    <row r="11" spans="1:11" s="210" customFormat="1" ht="21.75" customHeight="1">
      <c r="A11" s="221"/>
      <c r="B11" s="201"/>
      <c r="C11" s="201"/>
      <c r="D11" s="202"/>
      <c r="E11" s="203"/>
      <c r="F11" s="203"/>
      <c r="G11" s="205"/>
      <c r="H11" s="205"/>
      <c r="I11" s="205"/>
      <c r="J11" s="206"/>
      <c r="K11" s="208"/>
    </row>
    <row r="12" spans="1:11" s="210" customFormat="1" ht="21.75" customHeight="1">
      <c r="A12" s="221"/>
      <c r="B12" s="201">
        <v>714100</v>
      </c>
      <c r="C12" s="201"/>
      <c r="D12" s="202"/>
      <c r="E12" s="238" t="s">
        <v>10</v>
      </c>
      <c r="F12" s="238"/>
      <c r="G12" s="239">
        <f>SUM(G13:G14)</f>
        <v>570000</v>
      </c>
      <c r="H12" s="239">
        <f>SUM(H13:H14)</f>
        <v>285000</v>
      </c>
      <c r="I12" s="239">
        <f>SUM(I13:I14)</f>
        <v>209359.64</v>
      </c>
      <c r="J12" s="240">
        <f>I12/G12*100</f>
        <v>36.729761403508775</v>
      </c>
      <c r="K12" s="208"/>
    </row>
    <row r="13" spans="1:11" s="210" customFormat="1" ht="21.75" customHeight="1">
      <c r="A13" s="221"/>
      <c r="B13" s="201"/>
      <c r="C13" s="201">
        <v>714110</v>
      </c>
      <c r="D13" s="202" t="s">
        <v>7</v>
      </c>
      <c r="E13" s="203" t="s">
        <v>10</v>
      </c>
      <c r="F13" s="203"/>
      <c r="G13" s="205">
        <v>210000</v>
      </c>
      <c r="H13" s="205">
        <v>105000</v>
      </c>
      <c r="I13" s="205">
        <v>109151.3</v>
      </c>
      <c r="J13" s="206">
        <f>I13/G13*100</f>
        <v>51.97680952380953</v>
      </c>
      <c r="K13" s="208"/>
    </row>
    <row r="14" spans="1:11" s="210" customFormat="1" ht="21.75" customHeight="1">
      <c r="A14" s="244"/>
      <c r="B14" s="201"/>
      <c r="C14" s="245" t="s">
        <v>231</v>
      </c>
      <c r="D14" s="202" t="s">
        <v>7</v>
      </c>
      <c r="E14" s="203" t="s">
        <v>11</v>
      </c>
      <c r="F14" s="246"/>
      <c r="G14" s="205">
        <v>360000</v>
      </c>
      <c r="H14" s="205">
        <v>180000</v>
      </c>
      <c r="I14" s="205">
        <v>100208.34</v>
      </c>
      <c r="J14" s="206">
        <f>I14/G14*100</f>
        <v>27.83565</v>
      </c>
      <c r="K14" s="208"/>
    </row>
    <row r="15" spans="1:11" s="210" customFormat="1" ht="21.75" customHeight="1">
      <c r="A15" s="244"/>
      <c r="B15" s="201"/>
      <c r="C15" s="247"/>
      <c r="D15" s="245"/>
      <c r="E15" s="203"/>
      <c r="F15" s="246"/>
      <c r="G15" s="205"/>
      <c r="H15" s="205"/>
      <c r="I15" s="205"/>
      <c r="J15" s="206"/>
      <c r="K15" s="208"/>
    </row>
    <row r="16" spans="1:11" s="210" customFormat="1" ht="21.75" customHeight="1">
      <c r="A16" s="244"/>
      <c r="B16" s="201">
        <v>716000</v>
      </c>
      <c r="C16" s="201"/>
      <c r="D16" s="202"/>
      <c r="E16" s="238" t="s">
        <v>12</v>
      </c>
      <c r="F16" s="248"/>
      <c r="G16" s="239">
        <f>SUM(G17:G17)</f>
        <v>990000</v>
      </c>
      <c r="H16" s="239">
        <f>SUM(H17:H17)</f>
        <v>495000</v>
      </c>
      <c r="I16" s="239">
        <f>SUM(I17:I17)</f>
        <v>488768.72</v>
      </c>
      <c r="J16" s="240">
        <f>I16/G16*100</f>
        <v>49.370577777777775</v>
      </c>
      <c r="K16" s="208"/>
    </row>
    <row r="17" spans="1:11" s="210" customFormat="1" ht="21.75" customHeight="1">
      <c r="A17" s="200"/>
      <c r="B17" s="201"/>
      <c r="C17" s="201">
        <v>716000</v>
      </c>
      <c r="D17" s="202" t="s">
        <v>7</v>
      </c>
      <c r="E17" s="203" t="s">
        <v>12</v>
      </c>
      <c r="F17" s="204"/>
      <c r="G17" s="205">
        <v>990000</v>
      </c>
      <c r="H17" s="205">
        <v>495000</v>
      </c>
      <c r="I17" s="205">
        <v>488768.72</v>
      </c>
      <c r="J17" s="206">
        <f>I17/G17*100</f>
        <v>49.370577777777775</v>
      </c>
      <c r="K17" s="208"/>
    </row>
    <row r="18" spans="1:11" s="210" customFormat="1" ht="21.75" customHeight="1">
      <c r="A18" s="244"/>
      <c r="B18" s="201"/>
      <c r="C18" s="247"/>
      <c r="D18" s="245"/>
      <c r="E18" s="203"/>
      <c r="F18" s="246"/>
      <c r="G18" s="205"/>
      <c r="H18" s="205"/>
      <c r="I18" s="205"/>
      <c r="J18" s="206"/>
      <c r="K18" s="208"/>
    </row>
    <row r="19" spans="1:11" s="210" customFormat="1" ht="21.75" customHeight="1">
      <c r="A19" s="244"/>
      <c r="B19" s="201">
        <v>717000</v>
      </c>
      <c r="C19" s="247"/>
      <c r="D19" s="245"/>
      <c r="E19" s="238" t="s">
        <v>13</v>
      </c>
      <c r="F19" s="249"/>
      <c r="G19" s="239">
        <f>SUM(G20:G21)</f>
        <v>4560000</v>
      </c>
      <c r="H19" s="239">
        <f>SUM(H20:H21)</f>
        <v>2280000</v>
      </c>
      <c r="I19" s="239">
        <f>SUM(I20:I21)</f>
        <v>2057620.7600000002</v>
      </c>
      <c r="J19" s="240">
        <f>I19/G19*100</f>
        <v>45.12326228070176</v>
      </c>
      <c r="K19" s="208"/>
    </row>
    <row r="20" spans="1:11" s="210" customFormat="1" ht="21.75" customHeight="1">
      <c r="A20" s="244"/>
      <c r="B20" s="250"/>
      <c r="C20" s="247">
        <v>717131</v>
      </c>
      <c r="D20" s="251" t="s">
        <v>14</v>
      </c>
      <c r="E20" s="252" t="s">
        <v>15</v>
      </c>
      <c r="F20" s="253"/>
      <c r="G20" s="205">
        <v>450000</v>
      </c>
      <c r="H20" s="205">
        <v>225000</v>
      </c>
      <c r="I20" s="205">
        <v>201210.14</v>
      </c>
      <c r="J20" s="206">
        <f>I20/G20*100</f>
        <v>44.71336444444445</v>
      </c>
      <c r="K20" s="208"/>
    </row>
    <row r="21" spans="1:11" s="210" customFormat="1" ht="21.75" customHeight="1">
      <c r="A21" s="244"/>
      <c r="B21" s="201"/>
      <c r="C21" s="247">
        <v>717141</v>
      </c>
      <c r="D21" s="245" t="s">
        <v>7</v>
      </c>
      <c r="E21" s="203" t="s">
        <v>16</v>
      </c>
      <c r="F21" s="249"/>
      <c r="G21" s="205">
        <v>4110000</v>
      </c>
      <c r="H21" s="205">
        <v>2055000</v>
      </c>
      <c r="I21" s="205">
        <v>1856410.62</v>
      </c>
      <c r="J21" s="206">
        <f>I21/G21*100</f>
        <v>45.168141605839416</v>
      </c>
      <c r="K21" s="208"/>
    </row>
    <row r="22" spans="1:11" s="210" customFormat="1" ht="21.75" customHeight="1">
      <c r="A22" s="244"/>
      <c r="B22" s="201"/>
      <c r="C22" s="247"/>
      <c r="D22" s="245"/>
      <c r="E22" s="238"/>
      <c r="F22" s="249"/>
      <c r="G22" s="205"/>
      <c r="H22" s="205"/>
      <c r="I22" s="205"/>
      <c r="J22" s="206"/>
      <c r="K22" s="208"/>
    </row>
    <row r="23" spans="1:11" s="210" customFormat="1" ht="21.75" customHeight="1">
      <c r="A23" s="244"/>
      <c r="B23" s="254" t="s">
        <v>17</v>
      </c>
      <c r="C23" s="255"/>
      <c r="D23" s="256"/>
      <c r="E23" s="257" t="s">
        <v>18</v>
      </c>
      <c r="F23" s="246"/>
      <c r="G23" s="239">
        <f>SUM(G24:G25)</f>
        <v>5000</v>
      </c>
      <c r="H23" s="239">
        <f>SUM(H24:H25)</f>
        <v>2500</v>
      </c>
      <c r="I23" s="239">
        <f>SUM(I24:I25)</f>
        <v>7364.76</v>
      </c>
      <c r="J23" s="240">
        <f>I23/G23*100</f>
        <v>147.2952</v>
      </c>
      <c r="K23" s="208"/>
    </row>
    <row r="24" spans="1:11" s="210" customFormat="1" ht="21.75" customHeight="1">
      <c r="A24" s="200"/>
      <c r="B24" s="254"/>
      <c r="C24" s="247">
        <v>715000</v>
      </c>
      <c r="D24" s="251" t="s">
        <v>7</v>
      </c>
      <c r="E24" s="252" t="s">
        <v>19</v>
      </c>
      <c r="F24" s="253"/>
      <c r="G24" s="205">
        <v>2000</v>
      </c>
      <c r="H24" s="205">
        <v>1000</v>
      </c>
      <c r="I24" s="205">
        <v>3743.47</v>
      </c>
      <c r="J24" s="206">
        <f>I24/G24*100</f>
        <v>187.1735</v>
      </c>
      <c r="K24" s="208"/>
    </row>
    <row r="25" spans="1:11" s="210" customFormat="1" ht="21.75" customHeight="1">
      <c r="A25" s="244"/>
      <c r="B25" s="201"/>
      <c r="C25" s="255">
        <v>719100</v>
      </c>
      <c r="D25" s="256" t="s">
        <v>20</v>
      </c>
      <c r="E25" s="203" t="s">
        <v>21</v>
      </c>
      <c r="F25" s="246"/>
      <c r="G25" s="205">
        <v>3000</v>
      </c>
      <c r="H25" s="205">
        <v>1500</v>
      </c>
      <c r="I25" s="205">
        <v>3621.29</v>
      </c>
      <c r="J25" s="206">
        <f>I25/G25*100</f>
        <v>120.70966666666666</v>
      </c>
      <c r="K25" s="208"/>
    </row>
    <row r="26" spans="1:11" s="210" customFormat="1" ht="21.75" customHeight="1">
      <c r="A26" s="244"/>
      <c r="B26" s="201"/>
      <c r="C26" s="247"/>
      <c r="D26" s="245"/>
      <c r="E26" s="258"/>
      <c r="F26" s="246"/>
      <c r="G26" s="205"/>
      <c r="H26" s="205"/>
      <c r="I26" s="205"/>
      <c r="J26" s="259"/>
      <c r="K26" s="208"/>
    </row>
    <row r="27" spans="1:11" s="210" customFormat="1" ht="21.75" customHeight="1">
      <c r="A27" s="244"/>
      <c r="B27" s="231"/>
      <c r="C27" s="260"/>
      <c r="D27" s="261"/>
      <c r="E27" s="262" t="s">
        <v>22</v>
      </c>
      <c r="F27" s="263"/>
      <c r="G27" s="233">
        <f>SUM(G29:G60)-G29-G36-G57</f>
        <v>2305000</v>
      </c>
      <c r="H27" s="233">
        <f>SUM(H29:H60)-H29-H36-H57</f>
        <v>1152500</v>
      </c>
      <c r="I27" s="233">
        <f>SUM(I29:I60)-I29-I36-I57</f>
        <v>1137564.3599999999</v>
      </c>
      <c r="J27" s="234">
        <f>I27/G27*100</f>
        <v>49.35203297180043</v>
      </c>
      <c r="K27" s="208"/>
    </row>
    <row r="28" spans="1:11" s="237" customFormat="1" ht="21.75" customHeight="1">
      <c r="A28" s="200"/>
      <c r="B28" s="227"/>
      <c r="C28" s="227"/>
      <c r="D28" s="228"/>
      <c r="E28" s="229"/>
      <c r="F28" s="230"/>
      <c r="G28" s="207"/>
      <c r="H28" s="207"/>
      <c r="I28" s="207"/>
      <c r="J28" s="236"/>
      <c r="K28" s="208"/>
    </row>
    <row r="29" spans="1:11" s="210" customFormat="1" ht="21.75" customHeight="1">
      <c r="A29" s="244"/>
      <c r="B29" s="250">
        <v>721000</v>
      </c>
      <c r="C29" s="247"/>
      <c r="D29" s="251"/>
      <c r="E29" s="264" t="s">
        <v>23</v>
      </c>
      <c r="F29" s="253"/>
      <c r="G29" s="239">
        <f>SUM(G30:G34)</f>
        <v>160000</v>
      </c>
      <c r="H29" s="239">
        <f>SUM(H30:H34)</f>
        <v>80000</v>
      </c>
      <c r="I29" s="239">
        <f>SUM(I30:I34)</f>
        <v>103447.79000000001</v>
      </c>
      <c r="J29" s="240">
        <f>I29/G29*100</f>
        <v>64.65486875</v>
      </c>
      <c r="K29" s="208"/>
    </row>
    <row r="30" spans="1:11" s="210" customFormat="1" ht="21.75" customHeight="1">
      <c r="A30" s="244"/>
      <c r="B30" s="250"/>
      <c r="C30" s="247">
        <v>72112101</v>
      </c>
      <c r="D30" s="251" t="s">
        <v>7</v>
      </c>
      <c r="E30" s="265" t="s">
        <v>24</v>
      </c>
      <c r="F30" s="266"/>
      <c r="G30" s="205">
        <v>38000</v>
      </c>
      <c r="H30" s="205">
        <v>19000</v>
      </c>
      <c r="I30" s="205">
        <v>17381.95</v>
      </c>
      <c r="J30" s="206">
        <f>I30/G30*100</f>
        <v>45.74197368421053</v>
      </c>
      <c r="K30" s="208"/>
    </row>
    <row r="31" spans="1:11" s="210" customFormat="1" ht="27" customHeight="1">
      <c r="A31" s="244"/>
      <c r="B31" s="250"/>
      <c r="C31" s="247">
        <v>721122</v>
      </c>
      <c r="D31" s="251" t="s">
        <v>7</v>
      </c>
      <c r="E31" s="335" t="s">
        <v>26</v>
      </c>
      <c r="F31" s="336"/>
      <c r="G31" s="205">
        <v>45000</v>
      </c>
      <c r="H31" s="205">
        <v>22500</v>
      </c>
      <c r="I31" s="205">
        <v>18034.6</v>
      </c>
      <c r="J31" s="206">
        <f>I31/G31*100</f>
        <v>40.07688888888888</v>
      </c>
      <c r="K31" s="208"/>
    </row>
    <row r="32" spans="1:11" s="210" customFormat="1" ht="21.75" customHeight="1">
      <c r="A32" s="267"/>
      <c r="B32" s="201"/>
      <c r="C32" s="247" t="s">
        <v>232</v>
      </c>
      <c r="D32" s="245" t="s">
        <v>7</v>
      </c>
      <c r="E32" s="268" t="s">
        <v>27</v>
      </c>
      <c r="F32" s="246"/>
      <c r="G32" s="205">
        <v>25000</v>
      </c>
      <c r="H32" s="205">
        <v>12500</v>
      </c>
      <c r="I32" s="205">
        <v>19481.57</v>
      </c>
      <c r="J32" s="206">
        <f>I32/G32*100</f>
        <v>77.92628</v>
      </c>
      <c r="K32" s="208"/>
    </row>
    <row r="33" spans="2:11" s="209" customFormat="1" ht="27.75" customHeight="1">
      <c r="B33" s="201"/>
      <c r="C33" s="247">
        <v>721112</v>
      </c>
      <c r="D33" s="245" t="s">
        <v>28</v>
      </c>
      <c r="E33" s="335" t="s">
        <v>29</v>
      </c>
      <c r="F33" s="336"/>
      <c r="G33" s="205">
        <v>49000</v>
      </c>
      <c r="H33" s="205">
        <v>24500</v>
      </c>
      <c r="I33" s="205">
        <v>48549.67</v>
      </c>
      <c r="J33" s="206">
        <f>I33/G33*100</f>
        <v>99.08095918367347</v>
      </c>
      <c r="K33" s="208"/>
    </row>
    <row r="34" spans="1:11" s="210" customFormat="1" ht="21.75" customHeight="1">
      <c r="A34" s="209"/>
      <c r="B34" s="201"/>
      <c r="C34" s="247">
        <v>721230</v>
      </c>
      <c r="D34" s="245" t="s">
        <v>7</v>
      </c>
      <c r="E34" s="265" t="s">
        <v>30</v>
      </c>
      <c r="F34" s="246"/>
      <c r="G34" s="205">
        <v>3000</v>
      </c>
      <c r="H34" s="205">
        <v>1500</v>
      </c>
      <c r="I34" s="205">
        <v>0</v>
      </c>
      <c r="J34" s="206"/>
      <c r="K34" s="208"/>
    </row>
    <row r="35" spans="1:11" s="210" customFormat="1" ht="21.75" customHeight="1">
      <c r="A35" s="209"/>
      <c r="B35" s="201"/>
      <c r="C35" s="247"/>
      <c r="D35" s="245"/>
      <c r="E35" s="268"/>
      <c r="F35" s="204"/>
      <c r="G35" s="205"/>
      <c r="H35" s="205"/>
      <c r="I35" s="205"/>
      <c r="J35" s="206"/>
      <c r="K35" s="208"/>
    </row>
    <row r="36" spans="1:11" s="210" customFormat="1" ht="21.75" customHeight="1">
      <c r="A36" s="209"/>
      <c r="B36" s="250">
        <v>722000</v>
      </c>
      <c r="C36" s="247"/>
      <c r="D36" s="251"/>
      <c r="E36" s="269" t="s">
        <v>31</v>
      </c>
      <c r="F36" s="270"/>
      <c r="G36" s="239">
        <f>SUM(G37:G55)</f>
        <v>2042000</v>
      </c>
      <c r="H36" s="239">
        <f>SUM(H37:H55)</f>
        <v>1021000</v>
      </c>
      <c r="I36" s="239">
        <f>SUM(I37:I55)</f>
        <v>1008870.0700000002</v>
      </c>
      <c r="J36" s="240">
        <f aca="true" t="shared" si="0" ref="J36:J55">I36/G36*100</f>
        <v>49.40597796278159</v>
      </c>
      <c r="K36" s="208"/>
    </row>
    <row r="37" spans="1:11" s="210" customFormat="1" ht="21.75" customHeight="1">
      <c r="A37" s="209"/>
      <c r="B37" s="250"/>
      <c r="C37" s="247">
        <v>72213101</v>
      </c>
      <c r="D37" s="251" t="s">
        <v>7</v>
      </c>
      <c r="E37" s="265" t="s">
        <v>32</v>
      </c>
      <c r="F37" s="266"/>
      <c r="G37" s="205">
        <v>185000</v>
      </c>
      <c r="H37" s="205">
        <v>92500</v>
      </c>
      <c r="I37" s="205">
        <v>73657.8</v>
      </c>
      <c r="J37" s="206">
        <f t="shared" si="0"/>
        <v>39.81502702702703</v>
      </c>
      <c r="K37" s="208"/>
    </row>
    <row r="38" spans="1:11" s="210" customFormat="1" ht="21.75" customHeight="1">
      <c r="A38" s="209"/>
      <c r="B38" s="250"/>
      <c r="C38" s="271">
        <v>722133</v>
      </c>
      <c r="D38" s="251" t="s">
        <v>7</v>
      </c>
      <c r="E38" s="265" t="s">
        <v>233</v>
      </c>
      <c r="F38" s="266"/>
      <c r="G38" s="205">
        <v>30000</v>
      </c>
      <c r="H38" s="205">
        <v>15000</v>
      </c>
      <c r="I38" s="205">
        <v>17336</v>
      </c>
      <c r="J38" s="206">
        <f t="shared" si="0"/>
        <v>57.78666666666666</v>
      </c>
      <c r="K38" s="208"/>
    </row>
    <row r="39" spans="1:11" s="210" customFormat="1" ht="21.75" customHeight="1">
      <c r="A39" s="209"/>
      <c r="B39" s="250"/>
      <c r="C39" s="271">
        <v>722134</v>
      </c>
      <c r="D39" s="251" t="s">
        <v>7</v>
      </c>
      <c r="E39" s="265" t="s">
        <v>234</v>
      </c>
      <c r="F39" s="266"/>
      <c r="G39" s="205">
        <v>10000</v>
      </c>
      <c r="H39" s="205">
        <v>5000</v>
      </c>
      <c r="I39" s="205">
        <v>5630</v>
      </c>
      <c r="J39" s="206">
        <f t="shared" si="0"/>
        <v>56.3</v>
      </c>
      <c r="K39" s="208"/>
    </row>
    <row r="40" spans="1:11" s="210" customFormat="1" ht="21.75" customHeight="1">
      <c r="A40" s="209"/>
      <c r="B40" s="250"/>
      <c r="C40" s="271">
        <v>72213102</v>
      </c>
      <c r="D40" s="245" t="s">
        <v>7</v>
      </c>
      <c r="E40" s="268" t="s">
        <v>33</v>
      </c>
      <c r="F40" s="272"/>
      <c r="G40" s="205">
        <v>120000</v>
      </c>
      <c r="H40" s="205">
        <v>60000</v>
      </c>
      <c r="I40" s="205">
        <v>33200</v>
      </c>
      <c r="J40" s="206">
        <f t="shared" si="0"/>
        <v>27.666666666666668</v>
      </c>
      <c r="K40" s="208"/>
    </row>
    <row r="41" spans="1:11" s="210" customFormat="1" ht="21.75" customHeight="1">
      <c r="A41" s="209"/>
      <c r="B41" s="250"/>
      <c r="C41" s="247">
        <v>722320</v>
      </c>
      <c r="D41" s="251" t="s">
        <v>7</v>
      </c>
      <c r="E41" s="265" t="s">
        <v>34</v>
      </c>
      <c r="F41" s="273"/>
      <c r="G41" s="205">
        <v>500000</v>
      </c>
      <c r="H41" s="205">
        <v>250000</v>
      </c>
      <c r="I41" s="205">
        <v>267201.07</v>
      </c>
      <c r="J41" s="206">
        <f t="shared" si="0"/>
        <v>53.440214</v>
      </c>
      <c r="K41" s="208"/>
    </row>
    <row r="42" spans="1:11" s="210" customFormat="1" ht="21.75" customHeight="1">
      <c r="A42" s="209"/>
      <c r="B42" s="201"/>
      <c r="C42" s="247">
        <v>722431</v>
      </c>
      <c r="D42" s="245" t="s">
        <v>7</v>
      </c>
      <c r="E42" s="268" t="s">
        <v>25</v>
      </c>
      <c r="F42" s="246"/>
      <c r="G42" s="205">
        <v>22000</v>
      </c>
      <c r="H42" s="205">
        <v>11000</v>
      </c>
      <c r="I42" s="205">
        <v>35226.7</v>
      </c>
      <c r="J42" s="206">
        <f t="shared" si="0"/>
        <v>160.1213636363636</v>
      </c>
      <c r="K42" s="208"/>
    </row>
    <row r="43" spans="1:11" s="210" customFormat="1" ht="21.75" customHeight="1">
      <c r="A43" s="209"/>
      <c r="B43" s="250"/>
      <c r="C43" s="274">
        <v>722432</v>
      </c>
      <c r="D43" s="275" t="s">
        <v>37</v>
      </c>
      <c r="E43" s="265" t="s">
        <v>235</v>
      </c>
      <c r="F43" s="273"/>
      <c r="G43" s="205">
        <v>45000</v>
      </c>
      <c r="H43" s="205">
        <v>22500</v>
      </c>
      <c r="I43" s="205">
        <v>29422.47</v>
      </c>
      <c r="J43" s="206">
        <f t="shared" si="0"/>
        <v>65.38326666666667</v>
      </c>
      <c r="K43" s="208"/>
    </row>
    <row r="44" spans="1:11" s="210" customFormat="1" ht="21.75" customHeight="1">
      <c r="A44" s="209"/>
      <c r="B44" s="201"/>
      <c r="C44" s="247">
        <v>722433</v>
      </c>
      <c r="D44" s="245" t="s">
        <v>7</v>
      </c>
      <c r="E44" s="268" t="s">
        <v>236</v>
      </c>
      <c r="F44" s="246"/>
      <c r="G44" s="205">
        <v>130000</v>
      </c>
      <c r="H44" s="205">
        <v>65000</v>
      </c>
      <c r="I44" s="205">
        <v>81741.92</v>
      </c>
      <c r="J44" s="206">
        <f t="shared" si="0"/>
        <v>62.8784</v>
      </c>
      <c r="K44" s="208"/>
    </row>
    <row r="45" spans="1:11" s="210" customFormat="1" ht="21.75" customHeight="1">
      <c r="A45" s="209"/>
      <c r="B45" s="250"/>
      <c r="C45" s="247">
        <v>722434</v>
      </c>
      <c r="D45" s="251" t="s">
        <v>7</v>
      </c>
      <c r="E45" s="268" t="s">
        <v>237</v>
      </c>
      <c r="F45" s="266"/>
      <c r="G45" s="205">
        <v>240000</v>
      </c>
      <c r="H45" s="205">
        <v>120000</v>
      </c>
      <c r="I45" s="205">
        <v>56623.7</v>
      </c>
      <c r="J45" s="206">
        <f t="shared" si="0"/>
        <v>23.593208333333333</v>
      </c>
      <c r="K45" s="208"/>
    </row>
    <row r="46" spans="1:11" s="210" customFormat="1" ht="21.75" customHeight="1">
      <c r="A46" s="209"/>
      <c r="B46" s="250"/>
      <c r="C46" s="247" t="s">
        <v>287</v>
      </c>
      <c r="D46" s="251" t="s">
        <v>7</v>
      </c>
      <c r="E46" s="265" t="s">
        <v>238</v>
      </c>
      <c r="F46" s="266"/>
      <c r="G46" s="205">
        <v>20000</v>
      </c>
      <c r="H46" s="205">
        <v>10000</v>
      </c>
      <c r="I46" s="205">
        <v>12099</v>
      </c>
      <c r="J46" s="206">
        <f t="shared" si="0"/>
        <v>60.495</v>
      </c>
      <c r="K46" s="208"/>
    </row>
    <row r="47" spans="1:11" s="210" customFormat="1" ht="21.75" customHeight="1">
      <c r="A47" s="209"/>
      <c r="B47" s="250"/>
      <c r="C47" s="247">
        <v>722515</v>
      </c>
      <c r="D47" s="251" t="s">
        <v>7</v>
      </c>
      <c r="E47" s="265" t="s">
        <v>38</v>
      </c>
      <c r="F47" s="273"/>
      <c r="G47" s="205">
        <v>20000</v>
      </c>
      <c r="H47" s="205">
        <v>10000</v>
      </c>
      <c r="I47" s="205">
        <v>7259.8</v>
      </c>
      <c r="J47" s="206">
        <f t="shared" si="0"/>
        <v>36.29900000000001</v>
      </c>
      <c r="K47" s="208"/>
    </row>
    <row r="48" spans="1:11" s="210" customFormat="1" ht="21.75" customHeight="1">
      <c r="A48" s="209"/>
      <c r="B48" s="250"/>
      <c r="C48" s="247">
        <v>722516</v>
      </c>
      <c r="D48" s="251" t="s">
        <v>7</v>
      </c>
      <c r="E48" s="265" t="s">
        <v>39</v>
      </c>
      <c r="F48" s="266"/>
      <c r="G48" s="205">
        <v>210000</v>
      </c>
      <c r="H48" s="205">
        <v>105000</v>
      </c>
      <c r="I48" s="205">
        <v>125141.5</v>
      </c>
      <c r="J48" s="206">
        <f t="shared" si="0"/>
        <v>59.591190476190484</v>
      </c>
      <c r="K48" s="208"/>
    </row>
    <row r="49" spans="1:11" s="210" customFormat="1" ht="21.75" customHeight="1">
      <c r="A49" s="209"/>
      <c r="B49" s="201"/>
      <c r="C49" s="276">
        <v>722531</v>
      </c>
      <c r="D49" s="277" t="s">
        <v>14</v>
      </c>
      <c r="E49" s="268" t="s">
        <v>40</v>
      </c>
      <c r="F49" s="246"/>
      <c r="G49" s="205">
        <v>80000</v>
      </c>
      <c r="H49" s="205">
        <v>40000</v>
      </c>
      <c r="I49" s="205">
        <v>45468</v>
      </c>
      <c r="J49" s="206">
        <f t="shared" si="0"/>
        <v>56.835</v>
      </c>
      <c r="K49" s="208"/>
    </row>
    <row r="50" spans="1:11" s="210" customFormat="1" ht="21.75" customHeight="1">
      <c r="A50" s="209"/>
      <c r="B50" s="201"/>
      <c r="C50" s="276">
        <v>722532</v>
      </c>
      <c r="D50" s="277" t="s">
        <v>14</v>
      </c>
      <c r="E50" s="268" t="s">
        <v>41</v>
      </c>
      <c r="F50" s="204"/>
      <c r="G50" s="205">
        <v>175000</v>
      </c>
      <c r="H50" s="205">
        <v>87500</v>
      </c>
      <c r="I50" s="205">
        <v>79065.55</v>
      </c>
      <c r="J50" s="206">
        <f t="shared" si="0"/>
        <v>45.18031428571428</v>
      </c>
      <c r="K50" s="208"/>
    </row>
    <row r="51" spans="1:11" s="210" customFormat="1" ht="21.75" customHeight="1">
      <c r="A51" s="209"/>
      <c r="B51" s="201"/>
      <c r="C51" s="276" t="s">
        <v>225</v>
      </c>
      <c r="D51" s="277" t="s">
        <v>20</v>
      </c>
      <c r="E51" s="268" t="s">
        <v>42</v>
      </c>
      <c r="F51" s="204"/>
      <c r="G51" s="205">
        <v>150000</v>
      </c>
      <c r="H51" s="205">
        <v>75000</v>
      </c>
      <c r="I51" s="205">
        <v>75784.59000000001</v>
      </c>
      <c r="J51" s="206">
        <f t="shared" si="0"/>
        <v>50.52306000000001</v>
      </c>
      <c r="K51" s="208"/>
    </row>
    <row r="52" spans="1:11" s="210" customFormat="1" ht="21.75" customHeight="1">
      <c r="A52" s="209"/>
      <c r="B52" s="201"/>
      <c r="C52" s="276" t="s">
        <v>226</v>
      </c>
      <c r="D52" s="277" t="s">
        <v>20</v>
      </c>
      <c r="E52" s="268" t="s">
        <v>43</v>
      </c>
      <c r="F52" s="204"/>
      <c r="G52" s="205">
        <v>5000</v>
      </c>
      <c r="H52" s="205">
        <v>2500</v>
      </c>
      <c r="I52" s="205">
        <v>14197.789999999999</v>
      </c>
      <c r="J52" s="206">
        <f t="shared" si="0"/>
        <v>283.95579999999995</v>
      </c>
      <c r="K52" s="208"/>
    </row>
    <row r="53" spans="1:11" s="210" customFormat="1" ht="21.75" customHeight="1">
      <c r="A53" s="209"/>
      <c r="B53" s="250"/>
      <c r="C53" s="277" t="s">
        <v>239</v>
      </c>
      <c r="D53" s="251" t="s">
        <v>7</v>
      </c>
      <c r="E53" s="265" t="s">
        <v>35</v>
      </c>
      <c r="F53" s="273"/>
      <c r="G53" s="205">
        <v>30000</v>
      </c>
      <c r="H53" s="205">
        <v>15000</v>
      </c>
      <c r="I53" s="205">
        <v>13609.75</v>
      </c>
      <c r="J53" s="206">
        <f t="shared" si="0"/>
        <v>45.365833333333335</v>
      </c>
      <c r="K53" s="208"/>
    </row>
    <row r="54" spans="1:11" s="210" customFormat="1" ht="21.75" customHeight="1">
      <c r="A54" s="209"/>
      <c r="B54" s="201"/>
      <c r="C54" s="255">
        <v>72259902</v>
      </c>
      <c r="D54" s="256" t="s">
        <v>7</v>
      </c>
      <c r="E54" s="268" t="s">
        <v>36</v>
      </c>
      <c r="F54" s="246"/>
      <c r="G54" s="205">
        <v>5000</v>
      </c>
      <c r="H54" s="205">
        <v>2500</v>
      </c>
      <c r="I54" s="205">
        <v>5192</v>
      </c>
      <c r="J54" s="206">
        <f t="shared" si="0"/>
        <v>103.84</v>
      </c>
      <c r="K54" s="208"/>
    </row>
    <row r="55" spans="1:11" s="210" customFormat="1" ht="21.75" customHeight="1">
      <c r="A55" s="209"/>
      <c r="B55" s="201"/>
      <c r="C55" s="255">
        <v>722600</v>
      </c>
      <c r="D55" s="256" t="s">
        <v>7</v>
      </c>
      <c r="E55" s="268" t="s">
        <v>44</v>
      </c>
      <c r="F55" s="246"/>
      <c r="G55" s="205">
        <v>65000</v>
      </c>
      <c r="H55" s="205">
        <v>32500</v>
      </c>
      <c r="I55" s="205">
        <v>31012.43</v>
      </c>
      <c r="J55" s="206">
        <f t="shared" si="0"/>
        <v>47.711430769230766</v>
      </c>
      <c r="K55" s="208"/>
    </row>
    <row r="56" spans="1:11" s="210" customFormat="1" ht="21.75" customHeight="1">
      <c r="A56" s="209"/>
      <c r="B56" s="201"/>
      <c r="C56" s="247"/>
      <c r="D56" s="245"/>
      <c r="E56" s="258"/>
      <c r="F56" s="246"/>
      <c r="G56" s="205"/>
      <c r="H56" s="205"/>
      <c r="I56" s="205"/>
      <c r="J56" s="206"/>
      <c r="K56" s="208"/>
    </row>
    <row r="57" spans="1:11" s="210" customFormat="1" ht="21.75" customHeight="1">
      <c r="A57" s="209"/>
      <c r="B57" s="250">
        <v>723000</v>
      </c>
      <c r="C57" s="247"/>
      <c r="D57" s="251"/>
      <c r="E57" s="264" t="s">
        <v>45</v>
      </c>
      <c r="F57" s="270"/>
      <c r="G57" s="239">
        <f>SUM(G58:G60)</f>
        <v>103000</v>
      </c>
      <c r="H57" s="239">
        <f>SUM(H58:H60)</f>
        <v>51500</v>
      </c>
      <c r="I57" s="239">
        <f>SUM(I58:I60)</f>
        <v>25246.5</v>
      </c>
      <c r="J57" s="240">
        <f>I57/G57*100</f>
        <v>24.51116504854369</v>
      </c>
      <c r="K57" s="208"/>
    </row>
    <row r="58" spans="1:11" s="210" customFormat="1" ht="21.75" customHeight="1">
      <c r="A58" s="209"/>
      <c r="B58" s="201"/>
      <c r="C58" s="255" t="s">
        <v>240</v>
      </c>
      <c r="D58" s="256" t="s">
        <v>7</v>
      </c>
      <c r="E58" s="268" t="s">
        <v>46</v>
      </c>
      <c r="F58" s="246"/>
      <c r="G58" s="205">
        <v>3000</v>
      </c>
      <c r="H58" s="205">
        <v>1500</v>
      </c>
      <c r="I58" s="205">
        <v>2510</v>
      </c>
      <c r="J58" s="206">
        <f>I58/G58*100</f>
        <v>83.66666666666667</v>
      </c>
      <c r="K58" s="208"/>
    </row>
    <row r="59" spans="1:11" s="210" customFormat="1" ht="21.75" customHeight="1">
      <c r="A59" s="209"/>
      <c r="B59" s="201"/>
      <c r="C59" s="255">
        <v>72313901</v>
      </c>
      <c r="D59" s="256" t="s">
        <v>7</v>
      </c>
      <c r="E59" s="268" t="s">
        <v>47</v>
      </c>
      <c r="F59" s="246"/>
      <c r="G59" s="205">
        <v>50000</v>
      </c>
      <c r="H59" s="205">
        <v>25000</v>
      </c>
      <c r="I59" s="205">
        <v>4736.5</v>
      </c>
      <c r="J59" s="206">
        <f>I59/G59*100</f>
        <v>9.472999999999999</v>
      </c>
      <c r="K59" s="208"/>
    </row>
    <row r="60" spans="1:11" s="210" customFormat="1" ht="21.75" customHeight="1">
      <c r="A60" s="209"/>
      <c r="B60" s="250"/>
      <c r="C60" s="247">
        <v>72313902</v>
      </c>
      <c r="D60" s="245" t="s">
        <v>7</v>
      </c>
      <c r="E60" s="268" t="s">
        <v>48</v>
      </c>
      <c r="F60" s="246"/>
      <c r="G60" s="205">
        <v>50000</v>
      </c>
      <c r="H60" s="205">
        <v>25000</v>
      </c>
      <c r="I60" s="205">
        <v>18000</v>
      </c>
      <c r="J60" s="206">
        <f>I60/G60*100</f>
        <v>36</v>
      </c>
      <c r="K60" s="208"/>
    </row>
    <row r="61" spans="1:11" s="210" customFormat="1" ht="21.75" customHeight="1">
      <c r="A61" s="209"/>
      <c r="B61" s="201"/>
      <c r="C61" s="247"/>
      <c r="D61" s="245"/>
      <c r="E61" s="278"/>
      <c r="F61" s="279"/>
      <c r="G61" s="280"/>
      <c r="H61" s="280"/>
      <c r="I61" s="280"/>
      <c r="J61" s="281"/>
      <c r="K61" s="208"/>
    </row>
    <row r="62" spans="1:11" s="210" customFormat="1" ht="21.75" customHeight="1">
      <c r="A62" s="282"/>
      <c r="B62" s="283"/>
      <c r="C62" s="260"/>
      <c r="D62" s="261"/>
      <c r="E62" s="262" t="s">
        <v>49</v>
      </c>
      <c r="F62" s="263"/>
      <c r="G62" s="233">
        <f>SUM(G64:G67)</f>
        <v>782000</v>
      </c>
      <c r="H62" s="233">
        <f>SUM(H64:H67)</f>
        <v>391000</v>
      </c>
      <c r="I62" s="233">
        <f>SUM(I64:I67)</f>
        <v>572304.4</v>
      </c>
      <c r="J62" s="234">
        <f>I62/G62*100</f>
        <v>73.18470588235294</v>
      </c>
      <c r="K62" s="208"/>
    </row>
    <row r="63" spans="1:11" s="237" customFormat="1" ht="21.75" customHeight="1">
      <c r="A63" s="200"/>
      <c r="B63" s="284"/>
      <c r="C63" s="285"/>
      <c r="D63" s="286"/>
      <c r="E63" s="287"/>
      <c r="F63" s="288"/>
      <c r="G63" s="289"/>
      <c r="H63" s="289"/>
      <c r="I63" s="289"/>
      <c r="J63" s="236"/>
      <c r="K63" s="208"/>
    </row>
    <row r="64" spans="1:11" s="210" customFormat="1" ht="21.75" customHeight="1">
      <c r="A64" s="244"/>
      <c r="B64" s="290"/>
      <c r="C64" s="285">
        <v>732114</v>
      </c>
      <c r="D64" s="286" t="s">
        <v>50</v>
      </c>
      <c r="E64" s="291" t="s">
        <v>288</v>
      </c>
      <c r="F64" s="292"/>
      <c r="G64" s="293">
        <v>110000</v>
      </c>
      <c r="H64" s="205">
        <v>55000</v>
      </c>
      <c r="I64" s="293">
        <v>40106.12</v>
      </c>
      <c r="J64" s="206">
        <f>I64/G64*100</f>
        <v>36.46010909090909</v>
      </c>
      <c r="K64" s="208"/>
    </row>
    <row r="65" spans="1:11" s="210" customFormat="1" ht="21.75" customHeight="1">
      <c r="A65" s="244"/>
      <c r="B65" s="284"/>
      <c r="C65" s="285">
        <v>732116</v>
      </c>
      <c r="D65" s="294" t="s">
        <v>7</v>
      </c>
      <c r="E65" s="295" t="s">
        <v>51</v>
      </c>
      <c r="F65" s="296"/>
      <c r="G65" s="293">
        <v>7000</v>
      </c>
      <c r="H65" s="205">
        <v>3500</v>
      </c>
      <c r="I65" s="293">
        <v>600</v>
      </c>
      <c r="J65" s="206">
        <f>I65/G65*100</f>
        <v>8.571428571428571</v>
      </c>
      <c r="K65" s="208"/>
    </row>
    <row r="66" spans="1:11" s="210" customFormat="1" ht="28.5" customHeight="1">
      <c r="A66" s="244"/>
      <c r="B66" s="290"/>
      <c r="C66" s="285">
        <v>732110</v>
      </c>
      <c r="D66" s="294" t="s">
        <v>52</v>
      </c>
      <c r="E66" s="333" t="s">
        <v>53</v>
      </c>
      <c r="F66" s="334"/>
      <c r="G66" s="293">
        <v>580000</v>
      </c>
      <c r="H66" s="205">
        <v>290000</v>
      </c>
      <c r="I66" s="293">
        <v>531598.28</v>
      </c>
      <c r="J66" s="206">
        <f>I66/G66*100</f>
        <v>91.65487586206898</v>
      </c>
      <c r="K66" s="208"/>
    </row>
    <row r="67" spans="1:11" s="210" customFormat="1" ht="28.5" customHeight="1">
      <c r="A67" s="244"/>
      <c r="B67" s="290"/>
      <c r="C67" s="297">
        <v>732114</v>
      </c>
      <c r="D67" s="286" t="s">
        <v>7</v>
      </c>
      <c r="E67" s="291" t="s">
        <v>227</v>
      </c>
      <c r="F67" s="292"/>
      <c r="G67" s="293">
        <v>85000</v>
      </c>
      <c r="H67" s="205">
        <v>42500</v>
      </c>
      <c r="I67" s="293">
        <v>0</v>
      </c>
      <c r="J67" s="206">
        <f>I67/G67</f>
        <v>0</v>
      </c>
      <c r="K67" s="208"/>
    </row>
    <row r="68" spans="1:11" s="210" customFormat="1" ht="21.75" customHeight="1">
      <c r="A68" s="244"/>
      <c r="B68" s="284"/>
      <c r="C68" s="297"/>
      <c r="D68" s="286"/>
      <c r="E68" s="291"/>
      <c r="F68" s="292"/>
      <c r="G68" s="293"/>
      <c r="H68" s="293"/>
      <c r="I68" s="293"/>
      <c r="J68" s="206"/>
      <c r="K68" s="208"/>
    </row>
    <row r="69" spans="1:11" s="210" customFormat="1" ht="21.75" customHeight="1">
      <c r="A69" s="244"/>
      <c r="B69" s="283"/>
      <c r="C69" s="260"/>
      <c r="D69" s="261"/>
      <c r="E69" s="262" t="s">
        <v>54</v>
      </c>
      <c r="F69" s="263"/>
      <c r="G69" s="233">
        <f>SUM(G71:G80)</f>
        <v>1035000</v>
      </c>
      <c r="H69" s="233">
        <f>SUM(H71:H80)</f>
        <v>517500</v>
      </c>
      <c r="I69" s="233">
        <f>SUM(I71:I80)</f>
        <v>257040.3</v>
      </c>
      <c r="J69" s="234">
        <f>I69/G69</f>
        <v>0.24834811594202896</v>
      </c>
      <c r="K69" s="208"/>
    </row>
    <row r="70" spans="1:11" s="237" customFormat="1" ht="21.75" customHeight="1">
      <c r="A70" s="200"/>
      <c r="B70" s="284"/>
      <c r="C70" s="297"/>
      <c r="D70" s="286"/>
      <c r="E70" s="291"/>
      <c r="F70" s="292"/>
      <c r="G70" s="293"/>
      <c r="H70" s="293"/>
      <c r="I70" s="293"/>
      <c r="J70" s="206"/>
      <c r="K70" s="208"/>
    </row>
    <row r="71" spans="1:11" s="210" customFormat="1" ht="21.75" customHeight="1">
      <c r="A71" s="244"/>
      <c r="B71" s="250"/>
      <c r="C71" s="247" t="s">
        <v>241</v>
      </c>
      <c r="D71" s="251" t="s">
        <v>7</v>
      </c>
      <c r="E71" s="265" t="s">
        <v>242</v>
      </c>
      <c r="F71" s="246"/>
      <c r="G71" s="205">
        <v>460000</v>
      </c>
      <c r="H71" s="205">
        <v>230000</v>
      </c>
      <c r="I71" s="205">
        <v>40000</v>
      </c>
      <c r="J71" s="206">
        <f>I71/G71*100</f>
        <v>8.695652173913043</v>
      </c>
      <c r="K71" s="208"/>
    </row>
    <row r="72" spans="1:11" s="210" customFormat="1" ht="26.25" customHeight="1">
      <c r="A72" s="244"/>
      <c r="B72" s="250"/>
      <c r="C72" s="247" t="s">
        <v>241</v>
      </c>
      <c r="D72" s="251" t="s">
        <v>50</v>
      </c>
      <c r="E72" s="335" t="s">
        <v>243</v>
      </c>
      <c r="F72" s="336"/>
      <c r="G72" s="205">
        <v>123000</v>
      </c>
      <c r="H72" s="205">
        <v>61500</v>
      </c>
      <c r="I72" s="205">
        <v>51480</v>
      </c>
      <c r="J72" s="206">
        <f>I72/G72*100</f>
        <v>41.853658536585364</v>
      </c>
      <c r="K72" s="208"/>
    </row>
    <row r="73" spans="1:11" s="210" customFormat="1" ht="26.25" customHeight="1">
      <c r="A73" s="244"/>
      <c r="B73" s="250"/>
      <c r="C73" s="271">
        <v>812212</v>
      </c>
      <c r="D73" s="251" t="s">
        <v>7</v>
      </c>
      <c r="E73" s="335" t="s">
        <v>244</v>
      </c>
      <c r="F73" s="336"/>
      <c r="G73" s="205">
        <v>150000</v>
      </c>
      <c r="H73" s="205">
        <v>75000</v>
      </c>
      <c r="I73" s="205">
        <v>0</v>
      </c>
      <c r="J73" s="206">
        <f>I73/G73</f>
        <v>0</v>
      </c>
      <c r="K73" s="208"/>
    </row>
    <row r="74" spans="1:11" s="210" customFormat="1" ht="26.25" customHeight="1">
      <c r="A74" s="244"/>
      <c r="B74" s="250"/>
      <c r="C74" s="271">
        <v>818214</v>
      </c>
      <c r="D74" s="251" t="s">
        <v>7</v>
      </c>
      <c r="E74" s="335" t="s">
        <v>245</v>
      </c>
      <c r="F74" s="336"/>
      <c r="G74" s="205">
        <v>134000</v>
      </c>
      <c r="H74" s="205">
        <v>67000</v>
      </c>
      <c r="I74" s="205">
        <v>133446.3</v>
      </c>
      <c r="J74" s="206">
        <f>I74/G74*100</f>
        <v>99.5867910447761</v>
      </c>
      <c r="K74" s="208"/>
    </row>
    <row r="75" spans="1:11" s="210" customFormat="1" ht="21.75" customHeight="1">
      <c r="A75" s="244"/>
      <c r="B75" s="250"/>
      <c r="C75" s="271">
        <v>81221701</v>
      </c>
      <c r="D75" s="245" t="s">
        <v>7</v>
      </c>
      <c r="E75" s="268" t="s">
        <v>55</v>
      </c>
      <c r="F75" s="246"/>
      <c r="G75" s="205">
        <v>70000</v>
      </c>
      <c r="H75" s="205">
        <v>35000</v>
      </c>
      <c r="I75" s="205">
        <v>25800</v>
      </c>
      <c r="J75" s="206">
        <f>I75/G75*100</f>
        <v>36.857142857142854</v>
      </c>
      <c r="K75" s="208"/>
    </row>
    <row r="76" spans="1:11" s="210" customFormat="1" ht="21.75" customHeight="1">
      <c r="A76" s="244"/>
      <c r="B76" s="250"/>
      <c r="C76" s="271">
        <v>81221702</v>
      </c>
      <c r="D76" s="245" t="s">
        <v>7</v>
      </c>
      <c r="E76" s="268" t="s">
        <v>56</v>
      </c>
      <c r="F76" s="246"/>
      <c r="G76" s="205">
        <v>43000</v>
      </c>
      <c r="H76" s="205">
        <v>21500</v>
      </c>
      <c r="I76" s="205">
        <v>6314</v>
      </c>
      <c r="J76" s="206">
        <f>I76/G76*100</f>
        <v>14.683720930232557</v>
      </c>
      <c r="K76" s="208"/>
    </row>
    <row r="77" spans="1:11" s="210" customFormat="1" ht="21.75" customHeight="1">
      <c r="A77" s="244"/>
      <c r="B77" s="250"/>
      <c r="C77" s="271">
        <v>81221703</v>
      </c>
      <c r="D77" s="245" t="s">
        <v>7</v>
      </c>
      <c r="E77" s="268" t="s">
        <v>57</v>
      </c>
      <c r="F77" s="246"/>
      <c r="G77" s="205">
        <v>20000</v>
      </c>
      <c r="H77" s="205">
        <v>10000</v>
      </c>
      <c r="I77" s="205">
        <v>0</v>
      </c>
      <c r="J77" s="206">
        <f>I77/G77</f>
        <v>0</v>
      </c>
      <c r="K77" s="208"/>
    </row>
    <row r="78" spans="1:11" s="210" customFormat="1" ht="21.75" customHeight="1">
      <c r="A78" s="244"/>
      <c r="B78" s="284"/>
      <c r="C78" s="297" t="s">
        <v>246</v>
      </c>
      <c r="D78" s="245" t="s">
        <v>7</v>
      </c>
      <c r="E78" s="291" t="s">
        <v>58</v>
      </c>
      <c r="F78" s="292"/>
      <c r="G78" s="293">
        <v>30000</v>
      </c>
      <c r="H78" s="205">
        <v>15000</v>
      </c>
      <c r="I78" s="293">
        <v>0</v>
      </c>
      <c r="J78" s="206">
        <f>I78/G78</f>
        <v>0</v>
      </c>
      <c r="K78" s="208"/>
    </row>
    <row r="79" spans="1:11" s="210" customFormat="1" ht="21.75" customHeight="1">
      <c r="A79" s="244"/>
      <c r="B79" s="284"/>
      <c r="C79" s="297">
        <v>811110</v>
      </c>
      <c r="D79" s="286" t="s">
        <v>7</v>
      </c>
      <c r="E79" s="291" t="s">
        <v>59</v>
      </c>
      <c r="F79" s="292"/>
      <c r="G79" s="293">
        <v>5000</v>
      </c>
      <c r="H79" s="205">
        <v>2500</v>
      </c>
      <c r="I79" s="293">
        <v>0</v>
      </c>
      <c r="J79" s="206">
        <f>I79/G79</f>
        <v>0</v>
      </c>
      <c r="K79" s="208"/>
    </row>
    <row r="80" spans="1:11" s="210" customFormat="1" ht="21.75" customHeight="1">
      <c r="A80" s="244"/>
      <c r="B80" s="290"/>
      <c r="C80" s="285"/>
      <c r="D80" s="286"/>
      <c r="E80" s="298"/>
      <c r="F80" s="292"/>
      <c r="G80" s="293"/>
      <c r="H80" s="293"/>
      <c r="I80" s="293"/>
      <c r="J80" s="206"/>
      <c r="K80" s="208"/>
    </row>
    <row r="81" spans="1:11" s="210" customFormat="1" ht="21.75" customHeight="1">
      <c r="A81" s="244"/>
      <c r="B81" s="299"/>
      <c r="C81" s="260"/>
      <c r="D81" s="300"/>
      <c r="E81" s="301" t="s">
        <v>60</v>
      </c>
      <c r="F81" s="263"/>
      <c r="G81" s="233">
        <f>SUM(G83:G86)</f>
        <v>1884000</v>
      </c>
      <c r="H81" s="233">
        <f>SUM(H83:H86)</f>
        <v>942000</v>
      </c>
      <c r="I81" s="233">
        <f>SUM(I83:I86)</f>
        <v>939784.4944657534</v>
      </c>
      <c r="J81" s="234"/>
      <c r="K81" s="208"/>
    </row>
    <row r="82" spans="1:11" s="237" customFormat="1" ht="21.75" customHeight="1">
      <c r="A82" s="200"/>
      <c r="B82" s="290"/>
      <c r="C82" s="285"/>
      <c r="D82" s="286"/>
      <c r="E82" s="291"/>
      <c r="F82" s="302"/>
      <c r="G82" s="293"/>
      <c r="H82" s="293"/>
      <c r="I82" s="293"/>
      <c r="J82" s="236"/>
      <c r="K82" s="208"/>
    </row>
    <row r="83" spans="1:11" s="237" customFormat="1" ht="21.75" customHeight="1">
      <c r="A83" s="200"/>
      <c r="B83" s="247" t="s">
        <v>61</v>
      </c>
      <c r="C83" s="247"/>
      <c r="D83" s="303"/>
      <c r="E83" s="304" t="s">
        <v>247</v>
      </c>
      <c r="F83" s="246"/>
      <c r="G83" s="205">
        <v>659000</v>
      </c>
      <c r="H83" s="205">
        <v>329500</v>
      </c>
      <c r="I83" s="205">
        <v>328772.2644931507</v>
      </c>
      <c r="J83" s="206">
        <f>I83/G83*100</f>
        <v>49.88956972581953</v>
      </c>
      <c r="K83" s="208"/>
    </row>
    <row r="84" spans="1:11" s="210" customFormat="1" ht="21.75" customHeight="1">
      <c r="A84" s="244"/>
      <c r="B84" s="247" t="s">
        <v>61</v>
      </c>
      <c r="C84" s="247"/>
      <c r="D84" s="303"/>
      <c r="E84" s="304" t="s">
        <v>62</v>
      </c>
      <c r="F84" s="246"/>
      <c r="G84" s="205">
        <v>1047000</v>
      </c>
      <c r="H84" s="205">
        <v>523500</v>
      </c>
      <c r="I84" s="205">
        <v>522256.06558904116</v>
      </c>
      <c r="J84" s="206">
        <f>I84/G84*100</f>
        <v>49.88119060067251</v>
      </c>
      <c r="K84" s="208"/>
    </row>
    <row r="85" spans="1:11" s="210" customFormat="1" ht="21.75" customHeight="1">
      <c r="A85" s="244"/>
      <c r="B85" s="305"/>
      <c r="C85" s="306"/>
      <c r="D85" s="307"/>
      <c r="E85" s="304" t="s">
        <v>248</v>
      </c>
      <c r="F85" s="246"/>
      <c r="G85" s="205">
        <v>178000</v>
      </c>
      <c r="H85" s="205">
        <v>89000</v>
      </c>
      <c r="I85" s="205">
        <v>88756.16438356164</v>
      </c>
      <c r="J85" s="206">
        <f>I85/G85*100</f>
        <v>49.86301369863014</v>
      </c>
      <c r="K85" s="208"/>
    </row>
    <row r="86" spans="1:11" s="210" customFormat="1" ht="21.75" customHeight="1">
      <c r="A86" s="244"/>
      <c r="B86" s="305"/>
      <c r="C86" s="306"/>
      <c r="D86" s="307"/>
      <c r="E86" s="304" t="s">
        <v>249</v>
      </c>
      <c r="F86" s="246"/>
      <c r="G86" s="205">
        <v>0</v>
      </c>
      <c r="H86" s="205">
        <v>0</v>
      </c>
      <c r="I86" s="205">
        <v>0</v>
      </c>
      <c r="J86" s="206"/>
      <c r="K86" s="208"/>
    </row>
    <row r="87" spans="1:11" s="210" customFormat="1" ht="21.75" customHeight="1">
      <c r="A87" s="244"/>
      <c r="B87" s="308"/>
      <c r="C87" s="309"/>
      <c r="D87" s="310"/>
      <c r="E87" s="311"/>
      <c r="F87" s="302"/>
      <c r="G87" s="293"/>
      <c r="H87" s="293"/>
      <c r="I87" s="293"/>
      <c r="J87" s="206"/>
      <c r="K87" s="208"/>
    </row>
    <row r="88" spans="1:11" s="210" customFormat="1" ht="30" customHeight="1">
      <c r="A88" s="267"/>
      <c r="B88" s="337" t="s">
        <v>63</v>
      </c>
      <c r="C88" s="338"/>
      <c r="D88" s="338"/>
      <c r="E88" s="338"/>
      <c r="F88" s="339"/>
      <c r="G88" s="312">
        <f>G81+G69+G62+G27+G6</f>
        <v>12174000</v>
      </c>
      <c r="H88" s="312">
        <f>H81+H69+H62+H27+H6</f>
        <v>6087000</v>
      </c>
      <c r="I88" s="312">
        <f>I81+I69+I62+I27+I6</f>
        <v>5701846.774465754</v>
      </c>
      <c r="J88" s="313">
        <f>I88/G88*100</f>
        <v>46.83626395979755</v>
      </c>
      <c r="K88" s="208"/>
    </row>
    <row r="89" spans="2:11" s="210" customFormat="1" ht="11.25" customHeight="1">
      <c r="B89" s="209"/>
      <c r="C89" s="209"/>
      <c r="D89" s="209"/>
      <c r="E89" s="209"/>
      <c r="F89" s="209"/>
      <c r="G89" s="209"/>
      <c r="H89" s="209"/>
      <c r="I89" s="208"/>
      <c r="J89" s="209"/>
      <c r="K89" s="209"/>
    </row>
    <row r="90" spans="2:11" ht="12.75">
      <c r="B90" s="315"/>
      <c r="C90" s="315"/>
      <c r="D90" s="315"/>
      <c r="E90" s="315"/>
      <c r="F90" s="315"/>
      <c r="G90" s="316"/>
      <c r="H90" s="316"/>
      <c r="I90" s="316"/>
      <c r="J90" s="326"/>
      <c r="K90" s="315"/>
    </row>
    <row r="91" ht="12.75">
      <c r="J91" s="317"/>
    </row>
    <row r="92" ht="12.75">
      <c r="J92" s="317"/>
    </row>
    <row r="93" ht="12.75">
      <c r="J93" s="317"/>
    </row>
    <row r="94" ht="12.75">
      <c r="J94" s="317"/>
    </row>
    <row r="95" ht="12.75">
      <c r="J95" s="317"/>
    </row>
    <row r="96" ht="12.75">
      <c r="J96" s="317"/>
    </row>
    <row r="97" ht="12.75">
      <c r="J97" s="317"/>
    </row>
    <row r="98" ht="12.75">
      <c r="J98" s="317"/>
    </row>
    <row r="99" ht="12.75">
      <c r="J99" s="317"/>
    </row>
    <row r="100" ht="12.75">
      <c r="J100" s="317"/>
    </row>
  </sheetData>
  <sheetProtection password="9D69" sheet="1"/>
  <mergeCells count="10">
    <mergeCell ref="E66:F66"/>
    <mergeCell ref="E72:F72"/>
    <mergeCell ref="E73:F73"/>
    <mergeCell ref="E74:F74"/>
    <mergeCell ref="B88:F88"/>
    <mergeCell ref="B3:C3"/>
    <mergeCell ref="E3:F3"/>
    <mergeCell ref="E4:F4"/>
    <mergeCell ref="E31:F31"/>
    <mergeCell ref="E33:F33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182"/>
  <sheetViews>
    <sheetView zoomScalePageLayoutView="0" workbookViewId="0" topLeftCell="B1">
      <selection activeCell="B16" sqref="B16"/>
    </sheetView>
  </sheetViews>
  <sheetFormatPr defaultColWidth="0" defaultRowHeight="15"/>
  <cols>
    <col min="1" max="1" width="0.71875" style="7" hidden="1" customWidth="1"/>
    <col min="2" max="2" width="6.421875" style="7" customWidth="1"/>
    <col min="3" max="3" width="7.57421875" style="7" customWidth="1"/>
    <col min="4" max="4" width="5.140625" style="7" customWidth="1"/>
    <col min="5" max="5" width="43.57421875" style="7" customWidth="1"/>
    <col min="6" max="6" width="28.8515625" style="7" customWidth="1"/>
    <col min="7" max="9" width="14.00390625" style="7" customWidth="1"/>
    <col min="10" max="10" width="9.57421875" style="7" customWidth="1"/>
    <col min="11" max="11" width="10.140625" style="85" customWidth="1"/>
    <col min="12" max="13" width="13.140625" style="85" customWidth="1"/>
    <col min="14" max="14" width="13.28125" style="85" customWidth="1"/>
    <col min="15" max="18" width="10.57421875" style="85" customWidth="1"/>
    <col min="19" max="19" width="15.140625" style="7" customWidth="1"/>
    <col min="20" max="20" width="13.28125" style="7" customWidth="1"/>
    <col min="21" max="21" width="14.8515625" style="7" customWidth="1"/>
    <col min="22" max="230" width="9.140625" style="7" customWidth="1"/>
    <col min="231" max="232" width="1.1484375" style="7" customWidth="1"/>
    <col min="233" max="233" width="7.00390625" style="7" customWidth="1"/>
    <col min="234" max="234" width="9.8515625" style="7" customWidth="1"/>
    <col min="235" max="235" width="49.140625" style="7" customWidth="1"/>
    <col min="236" max="236" width="26.57421875" style="7" customWidth="1"/>
    <col min="237" max="238" width="15.7109375" style="7" customWidth="1"/>
    <col min="239" max="239" width="14.140625" style="7" customWidth="1"/>
    <col min="240" max="16384" width="0" style="7" hidden="1" customWidth="1"/>
  </cols>
  <sheetData>
    <row r="1" spans="1:18" s="2" customFormat="1" ht="9.75" customHeight="1">
      <c r="A1" s="53" t="s">
        <v>1</v>
      </c>
      <c r="B1" s="54"/>
      <c r="C1" s="55"/>
      <c r="D1" s="55"/>
      <c r="E1" s="56"/>
      <c r="F1" s="56"/>
      <c r="G1" s="58"/>
      <c r="H1" s="58"/>
      <c r="I1" s="57"/>
      <c r="J1" s="58"/>
      <c r="K1" s="78"/>
      <c r="L1" s="78"/>
      <c r="M1" s="78"/>
      <c r="N1" s="78"/>
      <c r="O1" s="78"/>
      <c r="P1" s="78"/>
      <c r="Q1" s="78"/>
      <c r="R1" s="78"/>
    </row>
    <row r="2" spans="1:18" ht="18" customHeight="1">
      <c r="A2" s="8"/>
      <c r="B2" s="331" t="s">
        <v>317</v>
      </c>
      <c r="C2" s="3"/>
      <c r="D2" s="1"/>
      <c r="E2" s="4"/>
      <c r="F2" s="4"/>
      <c r="G2" s="4"/>
      <c r="H2" s="4"/>
      <c r="I2" s="4"/>
      <c r="J2" s="4"/>
      <c r="K2" s="74"/>
      <c r="L2" s="74"/>
      <c r="M2" s="74"/>
      <c r="N2" s="74"/>
      <c r="O2" s="74"/>
      <c r="P2" s="74"/>
      <c r="Q2" s="74"/>
      <c r="R2" s="74"/>
    </row>
    <row r="3" spans="1:18" ht="11.25" customHeight="1">
      <c r="A3" s="4"/>
      <c r="B3" s="9"/>
      <c r="C3" s="10"/>
      <c r="D3" s="11"/>
      <c r="E3" s="12"/>
      <c r="F3" s="13"/>
      <c r="G3" s="14"/>
      <c r="H3" s="14"/>
      <c r="I3" s="14"/>
      <c r="J3" s="15"/>
      <c r="K3" s="16"/>
      <c r="L3" s="16"/>
      <c r="M3" s="16"/>
      <c r="N3" s="16"/>
      <c r="O3" s="16"/>
      <c r="P3" s="16"/>
      <c r="Q3" s="16"/>
      <c r="R3" s="16"/>
    </row>
    <row r="4" spans="1:18" ht="72.75" customHeight="1">
      <c r="A4" s="4"/>
      <c r="B4" s="17" t="s">
        <v>222</v>
      </c>
      <c r="C4" s="18" t="s">
        <v>2</v>
      </c>
      <c r="D4" s="19" t="s">
        <v>64</v>
      </c>
      <c r="E4" s="358" t="s">
        <v>65</v>
      </c>
      <c r="F4" s="359"/>
      <c r="G4" s="5" t="s">
        <v>290</v>
      </c>
      <c r="H4" s="5" t="s">
        <v>315</v>
      </c>
      <c r="I4" s="5" t="s">
        <v>316</v>
      </c>
      <c r="J4" s="5" t="s">
        <v>314</v>
      </c>
      <c r="K4" s="79"/>
      <c r="L4" s="79"/>
      <c r="M4" s="79"/>
      <c r="N4" s="79"/>
      <c r="O4" s="79"/>
      <c r="P4" s="79"/>
      <c r="Q4" s="79"/>
      <c r="R4" s="79"/>
    </row>
    <row r="5" spans="1:18" ht="14.25">
      <c r="A5" s="4"/>
      <c r="B5" s="20">
        <v>1</v>
      </c>
      <c r="C5" s="21">
        <v>2</v>
      </c>
      <c r="D5" s="22" t="s">
        <v>66</v>
      </c>
      <c r="E5" s="360">
        <v>4</v>
      </c>
      <c r="F5" s="361"/>
      <c r="G5" s="6">
        <v>5</v>
      </c>
      <c r="H5" s="6">
        <v>6</v>
      </c>
      <c r="I5" s="6">
        <v>7</v>
      </c>
      <c r="J5" s="6">
        <v>8</v>
      </c>
      <c r="K5" s="80"/>
      <c r="L5" s="80"/>
      <c r="M5" s="80"/>
      <c r="N5" s="80"/>
      <c r="O5" s="80"/>
      <c r="P5" s="80"/>
      <c r="Q5" s="80"/>
      <c r="R5" s="80"/>
    </row>
    <row r="6" spans="1:18" ht="21" customHeight="1">
      <c r="A6" s="4"/>
      <c r="B6" s="23"/>
      <c r="C6" s="24"/>
      <c r="D6" s="25"/>
      <c r="E6" s="26"/>
      <c r="F6" s="27"/>
      <c r="G6" s="61"/>
      <c r="H6" s="61"/>
      <c r="I6" s="61"/>
      <c r="J6" s="62"/>
      <c r="K6" s="81"/>
      <c r="L6" s="81"/>
      <c r="M6" s="81"/>
      <c r="N6" s="81"/>
      <c r="O6" s="81"/>
      <c r="P6" s="81"/>
      <c r="Q6" s="81"/>
      <c r="R6" s="81"/>
    </row>
    <row r="7" spans="1:18" ht="21" customHeight="1">
      <c r="A7" s="4"/>
      <c r="B7" s="28"/>
      <c r="C7" s="29"/>
      <c r="D7" s="30"/>
      <c r="E7" s="31" t="s">
        <v>67</v>
      </c>
      <c r="F7" s="29"/>
      <c r="G7" s="64">
        <f>SUM(G8:G14)</f>
        <v>2207000</v>
      </c>
      <c r="H7" s="64">
        <f>SUM(H8:H14)</f>
        <v>1103500</v>
      </c>
      <c r="I7" s="64">
        <f>SUM(I8:I14)</f>
        <v>1061879.94</v>
      </c>
      <c r="J7" s="59">
        <f aca="true" t="shared" si="0" ref="J7:J14">I7/G7*100</f>
        <v>48.11417942908926</v>
      </c>
      <c r="K7" s="38"/>
      <c r="L7" s="38"/>
      <c r="M7" s="38"/>
      <c r="N7" s="38"/>
      <c r="O7" s="38"/>
      <c r="P7" s="38"/>
      <c r="Q7" s="38"/>
      <c r="R7" s="38"/>
    </row>
    <row r="8" spans="1:18" ht="21" customHeight="1">
      <c r="A8" s="138"/>
      <c r="B8" s="161" t="s">
        <v>68</v>
      </c>
      <c r="C8" s="197">
        <v>611100</v>
      </c>
      <c r="D8" s="163" t="s">
        <v>7</v>
      </c>
      <c r="E8" s="169" t="s">
        <v>69</v>
      </c>
      <c r="F8" s="143"/>
      <c r="G8" s="112">
        <v>1660000</v>
      </c>
      <c r="H8" s="112">
        <v>830000</v>
      </c>
      <c r="I8" s="112">
        <v>799649.90104</v>
      </c>
      <c r="J8" s="112">
        <f t="shared" si="0"/>
        <v>48.17168078554217</v>
      </c>
      <c r="K8" s="32"/>
      <c r="L8" s="32"/>
      <c r="M8" s="32"/>
      <c r="N8" s="32"/>
      <c r="O8" s="88"/>
      <c r="P8" s="32"/>
      <c r="Q8" s="32"/>
      <c r="R8" s="32"/>
    </row>
    <row r="9" spans="1:18" ht="21" customHeight="1">
      <c r="A9" s="138"/>
      <c r="B9" s="161" t="s">
        <v>70</v>
      </c>
      <c r="C9" s="162">
        <v>611211</v>
      </c>
      <c r="D9" s="163" t="s">
        <v>7</v>
      </c>
      <c r="E9" s="164" t="s">
        <v>71</v>
      </c>
      <c r="F9" s="165"/>
      <c r="G9" s="112">
        <v>33000</v>
      </c>
      <c r="H9" s="112">
        <v>16500</v>
      </c>
      <c r="I9" s="112">
        <v>19250.38</v>
      </c>
      <c r="J9" s="112">
        <f t="shared" si="0"/>
        <v>58.33448484848485</v>
      </c>
      <c r="K9" s="32"/>
      <c r="L9" s="32"/>
      <c r="M9" s="32"/>
      <c r="N9" s="32"/>
      <c r="O9" s="88"/>
      <c r="P9" s="32"/>
      <c r="Q9" s="32"/>
      <c r="R9" s="32"/>
    </row>
    <row r="10" spans="1:18" ht="21" customHeight="1">
      <c r="A10" s="138"/>
      <c r="B10" s="161" t="s">
        <v>70</v>
      </c>
      <c r="C10" s="162">
        <v>611221</v>
      </c>
      <c r="D10" s="163" t="s">
        <v>7</v>
      </c>
      <c r="E10" s="164" t="s">
        <v>72</v>
      </c>
      <c r="F10" s="148"/>
      <c r="G10" s="112">
        <v>225000</v>
      </c>
      <c r="H10" s="112">
        <v>112500</v>
      </c>
      <c r="I10" s="112">
        <v>96560</v>
      </c>
      <c r="J10" s="112">
        <f t="shared" si="0"/>
        <v>42.91555555555556</v>
      </c>
      <c r="K10" s="32"/>
      <c r="L10" s="32"/>
      <c r="M10" s="32"/>
      <c r="N10" s="32"/>
      <c r="O10" s="32"/>
      <c r="P10" s="32"/>
      <c r="Q10" s="32"/>
      <c r="R10" s="32"/>
    </row>
    <row r="11" spans="1:18" ht="21" customHeight="1">
      <c r="A11" s="138"/>
      <c r="B11" s="161" t="s">
        <v>70</v>
      </c>
      <c r="C11" s="162">
        <v>611224</v>
      </c>
      <c r="D11" s="163" t="s">
        <v>7</v>
      </c>
      <c r="E11" s="164" t="s">
        <v>73</v>
      </c>
      <c r="F11" s="148"/>
      <c r="G11" s="112">
        <v>43000</v>
      </c>
      <c r="H11" s="112">
        <v>21500</v>
      </c>
      <c r="I11" s="112">
        <v>40740</v>
      </c>
      <c r="J11" s="112">
        <f t="shared" si="0"/>
        <v>94.74418604651163</v>
      </c>
      <c r="K11" s="32"/>
      <c r="L11" s="32"/>
      <c r="M11" s="32"/>
      <c r="N11" s="32"/>
      <c r="O11" s="32"/>
      <c r="P11" s="32"/>
      <c r="Q11" s="32"/>
      <c r="R11" s="32"/>
    </row>
    <row r="12" spans="1:33" ht="23.25" customHeight="1">
      <c r="A12" s="138"/>
      <c r="B12" s="161" t="s">
        <v>70</v>
      </c>
      <c r="C12" s="198" t="s">
        <v>74</v>
      </c>
      <c r="D12" s="163" t="s">
        <v>7</v>
      </c>
      <c r="E12" s="164" t="s">
        <v>75</v>
      </c>
      <c r="F12" s="148"/>
      <c r="G12" s="112">
        <v>45000</v>
      </c>
      <c r="H12" s="112">
        <v>22500</v>
      </c>
      <c r="I12" s="112">
        <v>12138.34</v>
      </c>
      <c r="J12" s="112">
        <f t="shared" si="0"/>
        <v>26.974088888888893</v>
      </c>
      <c r="K12" s="32"/>
      <c r="L12" s="32"/>
      <c r="M12" s="32"/>
      <c r="N12" s="32"/>
      <c r="O12" s="32"/>
      <c r="P12" s="32"/>
      <c r="Q12" s="32"/>
      <c r="R12" s="32"/>
      <c r="T12" s="86" t="s">
        <v>224</v>
      </c>
      <c r="U12" s="76" t="s">
        <v>223</v>
      </c>
      <c r="V12" s="77" t="s">
        <v>293</v>
      </c>
      <c r="W12" s="77" t="s">
        <v>294</v>
      </c>
      <c r="X12" s="77" t="s">
        <v>295</v>
      </c>
      <c r="Y12" s="77" t="s">
        <v>296</v>
      </c>
      <c r="Z12" s="77" t="s">
        <v>297</v>
      </c>
      <c r="AA12" s="77" t="s">
        <v>298</v>
      </c>
      <c r="AB12" s="77" t="s">
        <v>299</v>
      </c>
      <c r="AC12" s="77" t="s">
        <v>300</v>
      </c>
      <c r="AD12" s="77" t="s">
        <v>301</v>
      </c>
      <c r="AE12" s="77" t="s">
        <v>302</v>
      </c>
      <c r="AF12" s="77" t="s">
        <v>303</v>
      </c>
      <c r="AG12" s="77" t="s">
        <v>304</v>
      </c>
    </row>
    <row r="13" spans="1:33" ht="21" customHeight="1">
      <c r="A13" s="138"/>
      <c r="B13" s="161" t="s">
        <v>70</v>
      </c>
      <c r="C13" s="199">
        <v>611231</v>
      </c>
      <c r="D13" s="163" t="s">
        <v>7</v>
      </c>
      <c r="E13" s="164" t="s">
        <v>76</v>
      </c>
      <c r="F13" s="148"/>
      <c r="G13" s="112">
        <v>20000</v>
      </c>
      <c r="H13" s="112">
        <v>10000</v>
      </c>
      <c r="I13" s="112">
        <v>3434.032</v>
      </c>
      <c r="J13" s="112">
        <f t="shared" si="0"/>
        <v>17.170160000000003</v>
      </c>
      <c r="K13" s="32"/>
      <c r="L13" s="32"/>
      <c r="M13" s="32"/>
      <c r="N13" s="32"/>
      <c r="O13" s="32"/>
      <c r="P13" s="32"/>
      <c r="Q13" s="32"/>
      <c r="R13" s="32"/>
      <c r="T13" s="86">
        <f>U13*1.6016</f>
        <v>2034.032</v>
      </c>
      <c r="U13" s="75">
        <f>SUM(V13:AG13)</f>
        <v>1270</v>
      </c>
      <c r="V13" s="75">
        <v>210</v>
      </c>
      <c r="W13" s="75">
        <v>550</v>
      </c>
      <c r="X13" s="75">
        <v>510</v>
      </c>
      <c r="Y13" s="75"/>
      <c r="Z13" s="75"/>
      <c r="AA13" s="75"/>
      <c r="AB13" s="75"/>
      <c r="AC13" s="75"/>
      <c r="AD13" s="75"/>
      <c r="AE13" s="75"/>
      <c r="AF13" s="75"/>
      <c r="AG13" s="75"/>
    </row>
    <row r="14" spans="1:20" ht="21" customHeight="1">
      <c r="A14" s="138"/>
      <c r="B14" s="161" t="s">
        <v>68</v>
      </c>
      <c r="C14" s="199">
        <v>612110</v>
      </c>
      <c r="D14" s="163" t="s">
        <v>7</v>
      </c>
      <c r="E14" s="164" t="s">
        <v>77</v>
      </c>
      <c r="F14" s="165"/>
      <c r="G14" s="112">
        <v>181000</v>
      </c>
      <c r="H14" s="112">
        <v>90500</v>
      </c>
      <c r="I14" s="112">
        <v>90107.28696</v>
      </c>
      <c r="J14" s="112">
        <f t="shared" si="0"/>
        <v>49.783031469613256</v>
      </c>
      <c r="K14" s="32"/>
      <c r="L14" s="32"/>
      <c r="M14" s="32"/>
      <c r="N14" s="32"/>
      <c r="O14" s="32"/>
      <c r="P14" s="32"/>
      <c r="Q14" s="32"/>
      <c r="R14" s="32"/>
      <c r="T14" s="87">
        <f>I13-T13</f>
        <v>1400.0000000000002</v>
      </c>
    </row>
    <row r="15" spans="1:18" ht="21" customHeight="1">
      <c r="A15" s="138"/>
      <c r="B15" s="144"/>
      <c r="C15" s="145"/>
      <c r="D15" s="146"/>
      <c r="E15" s="164"/>
      <c r="F15" s="165"/>
      <c r="G15" s="112"/>
      <c r="H15" s="112"/>
      <c r="I15" s="112"/>
      <c r="J15" s="120"/>
      <c r="K15" s="91"/>
      <c r="L15" s="91"/>
      <c r="M15" s="91"/>
      <c r="O15" s="32"/>
      <c r="P15" s="32"/>
      <c r="Q15" s="32"/>
      <c r="R15" s="32"/>
    </row>
    <row r="16" spans="1:18" ht="21" customHeight="1">
      <c r="A16" s="4"/>
      <c r="B16" s="33"/>
      <c r="C16" s="34"/>
      <c r="D16" s="35"/>
      <c r="E16" s="36" t="s">
        <v>78</v>
      </c>
      <c r="F16" s="37"/>
      <c r="G16" s="64">
        <f>SUM(G18:G62)-G18-G46</f>
        <v>2233400</v>
      </c>
      <c r="H16" s="64">
        <f>SUM(H18:H62)-H18-H46</f>
        <v>1116700</v>
      </c>
      <c r="I16" s="64">
        <f>SUM(I18:I62)-I18-I46</f>
        <v>952674.1099999998</v>
      </c>
      <c r="J16" s="63">
        <f>I16/G16*100</f>
        <v>42.655776394734474</v>
      </c>
      <c r="K16" s="32"/>
      <c r="L16" s="32"/>
      <c r="M16" s="32"/>
      <c r="N16" s="32"/>
      <c r="O16" s="32"/>
      <c r="P16" s="32"/>
      <c r="Q16" s="32"/>
      <c r="R16" s="32"/>
    </row>
    <row r="17" spans="1:18" ht="21" customHeight="1">
      <c r="A17" s="138"/>
      <c r="B17" s="139"/>
      <c r="C17" s="140"/>
      <c r="D17" s="141"/>
      <c r="E17" s="182"/>
      <c r="F17" s="143"/>
      <c r="G17" s="131"/>
      <c r="H17" s="131"/>
      <c r="I17" s="131"/>
      <c r="J17" s="183"/>
      <c r="K17" s="32"/>
      <c r="L17" s="32"/>
      <c r="M17" s="32"/>
      <c r="N17" s="32"/>
      <c r="O17" s="32"/>
      <c r="P17" s="32"/>
      <c r="Q17" s="32"/>
      <c r="R17" s="32"/>
    </row>
    <row r="18" spans="1:18" ht="21" customHeight="1">
      <c r="A18" s="138"/>
      <c r="B18" s="139"/>
      <c r="C18" s="140"/>
      <c r="D18" s="141"/>
      <c r="E18" s="362" t="s">
        <v>79</v>
      </c>
      <c r="F18" s="363"/>
      <c r="G18" s="131">
        <f>SUM(G19:G45)</f>
        <v>788400</v>
      </c>
      <c r="H18" s="131">
        <f>SUM(H19:H45)</f>
        <v>394200</v>
      </c>
      <c r="I18" s="131">
        <f>SUM(I19:I45)</f>
        <v>378445.19</v>
      </c>
      <c r="J18" s="149">
        <f>I18/G18*100</f>
        <v>48.00167300862506</v>
      </c>
      <c r="K18" s="38"/>
      <c r="L18" s="38"/>
      <c r="M18" s="32"/>
      <c r="N18" s="38"/>
      <c r="O18" s="38"/>
      <c r="P18" s="38"/>
      <c r="Q18" s="38"/>
      <c r="R18" s="38"/>
    </row>
    <row r="19" spans="1:18" ht="21" customHeight="1">
      <c r="A19" s="138"/>
      <c r="B19" s="161" t="s">
        <v>70</v>
      </c>
      <c r="C19" s="145">
        <v>613100</v>
      </c>
      <c r="D19" s="163" t="s">
        <v>7</v>
      </c>
      <c r="E19" s="344" t="s">
        <v>80</v>
      </c>
      <c r="F19" s="345"/>
      <c r="G19" s="112">
        <v>15000</v>
      </c>
      <c r="H19" s="112">
        <v>7500</v>
      </c>
      <c r="I19" s="112">
        <v>5118.07</v>
      </c>
      <c r="J19" s="112">
        <f>I19/G19*100</f>
        <v>34.120466666666665</v>
      </c>
      <c r="K19" s="38"/>
      <c r="L19" s="38"/>
      <c r="M19" s="32"/>
      <c r="N19" s="38"/>
      <c r="O19" s="38"/>
      <c r="P19" s="38"/>
      <c r="Q19" s="38"/>
      <c r="R19" s="38"/>
    </row>
    <row r="20" spans="1:18" ht="21" customHeight="1">
      <c r="A20" s="138"/>
      <c r="B20" s="161" t="s">
        <v>70</v>
      </c>
      <c r="C20" s="184">
        <v>613210</v>
      </c>
      <c r="D20" s="163" t="s">
        <v>7</v>
      </c>
      <c r="E20" s="324" t="s">
        <v>81</v>
      </c>
      <c r="F20" s="185"/>
      <c r="G20" s="112">
        <v>130000</v>
      </c>
      <c r="H20" s="112">
        <v>65000</v>
      </c>
      <c r="I20" s="112">
        <v>66831.49</v>
      </c>
      <c r="J20" s="112">
        <f>I20/G20*100</f>
        <v>51.408838461538465</v>
      </c>
      <c r="K20" s="32"/>
      <c r="L20" s="32"/>
      <c r="M20" s="32"/>
      <c r="N20" s="32"/>
      <c r="O20" s="32"/>
      <c r="P20" s="32"/>
      <c r="Q20" s="32"/>
      <c r="R20" s="32"/>
    </row>
    <row r="21" spans="1:18" ht="21" customHeight="1">
      <c r="A21" s="138"/>
      <c r="B21" s="161" t="s">
        <v>70</v>
      </c>
      <c r="C21" s="145" t="s">
        <v>82</v>
      </c>
      <c r="D21" s="163" t="s">
        <v>7</v>
      </c>
      <c r="E21" s="323" t="s">
        <v>83</v>
      </c>
      <c r="F21" s="148"/>
      <c r="G21" s="112">
        <v>15000</v>
      </c>
      <c r="H21" s="112">
        <v>7500</v>
      </c>
      <c r="I21" s="112">
        <v>3267.55</v>
      </c>
      <c r="J21" s="112">
        <f>I21/G21*100</f>
        <v>21.78366666666667</v>
      </c>
      <c r="K21" s="32"/>
      <c r="L21" s="32"/>
      <c r="M21" s="32"/>
      <c r="N21" s="32"/>
      <c r="O21" s="32"/>
      <c r="P21" s="32"/>
      <c r="Q21" s="32"/>
      <c r="R21" s="32"/>
    </row>
    <row r="22" spans="1:18" ht="21" customHeight="1">
      <c r="A22" s="138"/>
      <c r="B22" s="161" t="s">
        <v>70</v>
      </c>
      <c r="C22" s="140">
        <v>613322</v>
      </c>
      <c r="D22" s="163" t="s">
        <v>7</v>
      </c>
      <c r="E22" s="186" t="s">
        <v>84</v>
      </c>
      <c r="F22" s="160"/>
      <c r="G22" s="112">
        <v>55000</v>
      </c>
      <c r="H22" s="112">
        <v>27500</v>
      </c>
      <c r="I22" s="112">
        <v>27027.5</v>
      </c>
      <c r="J22" s="112">
        <f aca="true" t="shared" si="1" ref="J22:J45">I22/G22*100</f>
        <v>49.14090909090909</v>
      </c>
      <c r="K22" s="32"/>
      <c r="L22" s="32"/>
      <c r="M22" s="32"/>
      <c r="N22" s="32"/>
      <c r="O22" s="32"/>
      <c r="P22" s="32"/>
      <c r="Q22" s="32"/>
      <c r="R22" s="32"/>
    </row>
    <row r="23" spans="1:18" ht="21" customHeight="1">
      <c r="A23" s="138"/>
      <c r="B23" s="144" t="s">
        <v>70</v>
      </c>
      <c r="C23" s="145">
        <v>613400</v>
      </c>
      <c r="D23" s="163" t="s">
        <v>7</v>
      </c>
      <c r="E23" s="322" t="s">
        <v>85</v>
      </c>
      <c r="F23" s="148"/>
      <c r="G23" s="112">
        <v>53000</v>
      </c>
      <c r="H23" s="112">
        <v>26500</v>
      </c>
      <c r="I23" s="112">
        <v>30019.67</v>
      </c>
      <c r="J23" s="112">
        <f t="shared" si="1"/>
        <v>56.640886792452825</v>
      </c>
      <c r="K23" s="32"/>
      <c r="L23" s="32"/>
      <c r="M23" s="32"/>
      <c r="N23" s="32"/>
      <c r="O23" s="32"/>
      <c r="P23" s="32"/>
      <c r="Q23" s="32"/>
      <c r="R23" s="32"/>
    </row>
    <row r="24" spans="1:18" ht="21" customHeight="1">
      <c r="A24" s="138"/>
      <c r="B24" s="144" t="s">
        <v>70</v>
      </c>
      <c r="C24" s="145">
        <v>613500</v>
      </c>
      <c r="D24" s="163" t="s">
        <v>7</v>
      </c>
      <c r="E24" s="344" t="s">
        <v>86</v>
      </c>
      <c r="F24" s="345"/>
      <c r="G24" s="112">
        <v>38000</v>
      </c>
      <c r="H24" s="112">
        <v>19000</v>
      </c>
      <c r="I24" s="112">
        <v>17783.42</v>
      </c>
      <c r="J24" s="112">
        <f t="shared" si="1"/>
        <v>46.79847368421052</v>
      </c>
      <c r="K24" s="32"/>
      <c r="L24" s="32"/>
      <c r="M24" s="32"/>
      <c r="N24" s="32"/>
      <c r="O24" s="32"/>
      <c r="P24" s="32"/>
      <c r="Q24" s="32"/>
      <c r="R24" s="32"/>
    </row>
    <row r="25" spans="1:18" ht="27" customHeight="1">
      <c r="A25" s="138"/>
      <c r="B25" s="144" t="s">
        <v>70</v>
      </c>
      <c r="C25" s="145" t="s">
        <v>87</v>
      </c>
      <c r="D25" s="163" t="s">
        <v>7</v>
      </c>
      <c r="E25" s="322" t="s">
        <v>88</v>
      </c>
      <c r="F25" s="148"/>
      <c r="G25" s="112">
        <v>15000</v>
      </c>
      <c r="H25" s="112">
        <v>7500</v>
      </c>
      <c r="I25" s="112">
        <v>11200.66</v>
      </c>
      <c r="J25" s="112">
        <f t="shared" si="1"/>
        <v>74.67106666666666</v>
      </c>
      <c r="K25" s="32"/>
      <c r="L25" s="32"/>
      <c r="M25" s="32"/>
      <c r="N25" s="32"/>
      <c r="O25" s="32"/>
      <c r="P25" s="32"/>
      <c r="Q25" s="32"/>
      <c r="R25" s="32"/>
    </row>
    <row r="26" spans="1:18" ht="21" customHeight="1">
      <c r="A26" s="138"/>
      <c r="B26" s="144" t="s">
        <v>70</v>
      </c>
      <c r="C26" s="170" t="s">
        <v>89</v>
      </c>
      <c r="D26" s="163" t="s">
        <v>7</v>
      </c>
      <c r="E26" s="344" t="s">
        <v>90</v>
      </c>
      <c r="F26" s="345"/>
      <c r="G26" s="112">
        <v>9000</v>
      </c>
      <c r="H26" s="112">
        <v>4500</v>
      </c>
      <c r="I26" s="112">
        <v>4455.09</v>
      </c>
      <c r="J26" s="112">
        <f t="shared" si="1"/>
        <v>49.501</v>
      </c>
      <c r="K26" s="32"/>
      <c r="L26" s="32"/>
      <c r="M26" s="32"/>
      <c r="N26" s="32"/>
      <c r="O26" s="32"/>
      <c r="P26" s="32"/>
      <c r="Q26" s="32"/>
      <c r="R26" s="32"/>
    </row>
    <row r="27" spans="1:18" ht="21" customHeight="1">
      <c r="A27" s="138"/>
      <c r="B27" s="144" t="s">
        <v>70</v>
      </c>
      <c r="C27" s="170" t="s">
        <v>91</v>
      </c>
      <c r="D27" s="163" t="s">
        <v>7</v>
      </c>
      <c r="E27" s="344" t="s">
        <v>92</v>
      </c>
      <c r="F27" s="345"/>
      <c r="G27" s="112">
        <v>15000</v>
      </c>
      <c r="H27" s="112">
        <v>7500</v>
      </c>
      <c r="I27" s="112">
        <v>8820.98</v>
      </c>
      <c r="J27" s="112">
        <f t="shared" si="1"/>
        <v>58.806533333333334</v>
      </c>
      <c r="K27" s="32"/>
      <c r="L27" s="32"/>
      <c r="M27" s="32"/>
      <c r="N27" s="32"/>
      <c r="O27" s="32"/>
      <c r="P27" s="32"/>
      <c r="Q27" s="32"/>
      <c r="R27" s="32"/>
    </row>
    <row r="28" spans="1:18" ht="21" customHeight="1">
      <c r="A28" s="138"/>
      <c r="B28" s="144" t="s">
        <v>70</v>
      </c>
      <c r="C28" s="145">
        <v>613810</v>
      </c>
      <c r="D28" s="163" t="s">
        <v>7</v>
      </c>
      <c r="E28" s="323" t="s">
        <v>93</v>
      </c>
      <c r="F28" s="148"/>
      <c r="G28" s="112">
        <v>15000</v>
      </c>
      <c r="H28" s="112">
        <v>7500</v>
      </c>
      <c r="I28" s="112">
        <v>3630.8199999999997</v>
      </c>
      <c r="J28" s="112">
        <f t="shared" si="1"/>
        <v>24.205466666666663</v>
      </c>
      <c r="K28" s="32"/>
      <c r="L28" s="32"/>
      <c r="M28" s="32"/>
      <c r="N28" s="32"/>
      <c r="O28" s="32"/>
      <c r="P28" s="32"/>
      <c r="Q28" s="32"/>
      <c r="R28" s="32"/>
    </row>
    <row r="29" spans="1:18" ht="21" customHeight="1">
      <c r="A29" s="138"/>
      <c r="B29" s="144" t="s">
        <v>70</v>
      </c>
      <c r="C29" s="145">
        <v>613810</v>
      </c>
      <c r="D29" s="163" t="s">
        <v>7</v>
      </c>
      <c r="E29" s="323" t="s">
        <v>251</v>
      </c>
      <c r="F29" s="165"/>
      <c r="G29" s="112">
        <v>2000</v>
      </c>
      <c r="H29" s="112">
        <v>1000</v>
      </c>
      <c r="I29" s="112">
        <v>1145.2</v>
      </c>
      <c r="J29" s="112">
        <f t="shared" si="1"/>
        <v>57.26</v>
      </c>
      <c r="K29" s="32"/>
      <c r="L29" s="32"/>
      <c r="M29" s="32"/>
      <c r="N29" s="32"/>
      <c r="O29" s="32"/>
      <c r="P29" s="32"/>
      <c r="Q29" s="32"/>
      <c r="R29" s="32"/>
    </row>
    <row r="30" spans="1:18" ht="21" customHeight="1">
      <c r="A30" s="138"/>
      <c r="B30" s="144" t="s">
        <v>70</v>
      </c>
      <c r="C30" s="145">
        <v>613914</v>
      </c>
      <c r="D30" s="163" t="s">
        <v>7</v>
      </c>
      <c r="E30" s="322" t="s">
        <v>94</v>
      </c>
      <c r="F30" s="148"/>
      <c r="G30" s="112">
        <v>27000</v>
      </c>
      <c r="H30" s="112">
        <v>13500</v>
      </c>
      <c r="I30" s="112">
        <v>12206.8</v>
      </c>
      <c r="J30" s="112">
        <f t="shared" si="1"/>
        <v>45.21037037037037</v>
      </c>
      <c r="K30" s="32"/>
      <c r="L30" s="32"/>
      <c r="M30" s="32"/>
      <c r="N30" s="32"/>
      <c r="O30" s="32"/>
      <c r="P30" s="32"/>
      <c r="Q30" s="32"/>
      <c r="R30" s="32"/>
    </row>
    <row r="31" spans="1:18" ht="21" customHeight="1">
      <c r="A31" s="138"/>
      <c r="B31" s="187" t="s">
        <v>70</v>
      </c>
      <c r="C31" s="184">
        <v>61391401</v>
      </c>
      <c r="D31" s="163" t="s">
        <v>7</v>
      </c>
      <c r="E31" s="346" t="s">
        <v>95</v>
      </c>
      <c r="F31" s="347"/>
      <c r="G31" s="112">
        <v>25000</v>
      </c>
      <c r="H31" s="112">
        <v>12500</v>
      </c>
      <c r="I31" s="112">
        <v>6752.620000000001</v>
      </c>
      <c r="J31" s="112">
        <f t="shared" si="1"/>
        <v>27.010480000000005</v>
      </c>
      <c r="K31" s="32"/>
      <c r="L31" s="32"/>
      <c r="M31" s="32"/>
      <c r="N31" s="32"/>
      <c r="O31" s="32"/>
      <c r="P31" s="32"/>
      <c r="Q31" s="32"/>
      <c r="R31" s="32"/>
    </row>
    <row r="32" spans="1:18" ht="28.5" customHeight="1">
      <c r="A32" s="138"/>
      <c r="B32" s="187"/>
      <c r="C32" s="184"/>
      <c r="D32" s="163"/>
      <c r="E32" s="344" t="s">
        <v>305</v>
      </c>
      <c r="F32" s="345"/>
      <c r="G32" s="190">
        <v>5000</v>
      </c>
      <c r="H32" s="112">
        <v>2500</v>
      </c>
      <c r="I32" s="190">
        <v>4500</v>
      </c>
      <c r="J32" s="112">
        <f t="shared" si="1"/>
        <v>90</v>
      </c>
      <c r="K32" s="32"/>
      <c r="L32" s="32"/>
      <c r="M32" s="32"/>
      <c r="N32" s="32"/>
      <c r="O32" s="32"/>
      <c r="P32" s="32"/>
      <c r="Q32" s="32"/>
      <c r="R32" s="32"/>
    </row>
    <row r="33" spans="1:18" ht="27.75" customHeight="1">
      <c r="A33" s="188"/>
      <c r="B33" s="144" t="s">
        <v>70</v>
      </c>
      <c r="C33" s="189" t="s">
        <v>96</v>
      </c>
      <c r="D33" s="163" t="s">
        <v>7</v>
      </c>
      <c r="E33" s="356" t="s">
        <v>97</v>
      </c>
      <c r="F33" s="357"/>
      <c r="G33" s="190">
        <v>41000</v>
      </c>
      <c r="H33" s="112">
        <v>20500</v>
      </c>
      <c r="I33" s="190">
        <f>25209.13-2059.2</f>
        <v>23149.93</v>
      </c>
      <c r="J33" s="112">
        <f t="shared" si="1"/>
        <v>56.46324390243902</v>
      </c>
      <c r="K33" s="32"/>
      <c r="L33" s="32"/>
      <c r="M33" s="32"/>
      <c r="N33" s="32"/>
      <c r="O33" s="32"/>
      <c r="P33" s="32"/>
      <c r="Q33" s="32"/>
      <c r="R33" s="32"/>
    </row>
    <row r="34" spans="1:18" ht="23.25" customHeight="1">
      <c r="A34" s="188"/>
      <c r="B34" s="144" t="s">
        <v>70</v>
      </c>
      <c r="C34" s="191" t="s">
        <v>96</v>
      </c>
      <c r="D34" s="163" t="s">
        <v>7</v>
      </c>
      <c r="E34" s="344" t="s">
        <v>98</v>
      </c>
      <c r="F34" s="348"/>
      <c r="G34" s="112">
        <v>33000</v>
      </c>
      <c r="H34" s="112">
        <v>16500</v>
      </c>
      <c r="I34" s="112">
        <v>14730.9</v>
      </c>
      <c r="J34" s="112">
        <f t="shared" si="1"/>
        <v>44.6390909090909</v>
      </c>
      <c r="K34" s="32"/>
      <c r="L34" s="32"/>
      <c r="M34" s="32"/>
      <c r="N34" s="32"/>
      <c r="O34" s="32"/>
      <c r="P34" s="32"/>
      <c r="Q34" s="32"/>
      <c r="R34" s="32"/>
    </row>
    <row r="35" spans="1:18" ht="21" customHeight="1">
      <c r="A35" s="188"/>
      <c r="B35" s="144" t="s">
        <v>70</v>
      </c>
      <c r="C35" s="170">
        <v>613916</v>
      </c>
      <c r="D35" s="163" t="s">
        <v>7</v>
      </c>
      <c r="E35" s="322" t="s">
        <v>99</v>
      </c>
      <c r="F35" s="325"/>
      <c r="G35" s="112">
        <v>7000</v>
      </c>
      <c r="H35" s="112">
        <v>3500</v>
      </c>
      <c r="I35" s="112">
        <v>1402.75</v>
      </c>
      <c r="J35" s="112">
        <f t="shared" si="1"/>
        <v>20.039285714285715</v>
      </c>
      <c r="K35" s="32"/>
      <c r="L35" s="32"/>
      <c r="M35" s="32"/>
      <c r="N35" s="32"/>
      <c r="O35" s="32"/>
      <c r="P35" s="32"/>
      <c r="Q35" s="32"/>
      <c r="R35" s="32"/>
    </row>
    <row r="36" spans="1:18" ht="21" customHeight="1">
      <c r="A36" s="188"/>
      <c r="B36" s="144" t="s">
        <v>70</v>
      </c>
      <c r="C36" s="145">
        <v>613920</v>
      </c>
      <c r="D36" s="163" t="s">
        <v>7</v>
      </c>
      <c r="E36" s="322" t="s">
        <v>100</v>
      </c>
      <c r="F36" s="148"/>
      <c r="G36" s="112">
        <v>15000</v>
      </c>
      <c r="H36" s="112">
        <v>7500</v>
      </c>
      <c r="I36" s="112">
        <v>4268.04</v>
      </c>
      <c r="J36" s="112">
        <f t="shared" si="1"/>
        <v>28.4536</v>
      </c>
      <c r="K36" s="32"/>
      <c r="L36" s="32"/>
      <c r="M36" s="32"/>
      <c r="N36" s="32"/>
      <c r="O36" s="32"/>
      <c r="P36" s="32"/>
      <c r="Q36" s="32"/>
      <c r="R36" s="32"/>
    </row>
    <row r="37" spans="1:18" ht="21" customHeight="1">
      <c r="A37" s="138"/>
      <c r="B37" s="144" t="s">
        <v>70</v>
      </c>
      <c r="C37" s="145">
        <v>613930</v>
      </c>
      <c r="D37" s="163" t="s">
        <v>7</v>
      </c>
      <c r="E37" s="323" t="s">
        <v>101</v>
      </c>
      <c r="F37" s="148"/>
      <c r="G37" s="112">
        <v>15000</v>
      </c>
      <c r="H37" s="112">
        <v>7500</v>
      </c>
      <c r="I37" s="112">
        <v>11707.32</v>
      </c>
      <c r="J37" s="112">
        <f t="shared" si="1"/>
        <v>78.0488</v>
      </c>
      <c r="K37" s="32"/>
      <c r="L37" s="32"/>
      <c r="M37" s="32"/>
      <c r="N37" s="32"/>
      <c r="O37" s="32"/>
      <c r="P37" s="32"/>
      <c r="Q37" s="32"/>
      <c r="R37" s="32"/>
    </row>
    <row r="38" spans="1:18" ht="21" customHeight="1">
      <c r="A38" s="138"/>
      <c r="B38" s="144" t="s">
        <v>70</v>
      </c>
      <c r="C38" s="140">
        <v>613971</v>
      </c>
      <c r="D38" s="163" t="s">
        <v>7</v>
      </c>
      <c r="E38" s="169" t="s">
        <v>102</v>
      </c>
      <c r="F38" s="160"/>
      <c r="G38" s="112">
        <v>15000</v>
      </c>
      <c r="H38" s="112">
        <v>7500</v>
      </c>
      <c r="I38" s="112">
        <v>13099.94</v>
      </c>
      <c r="J38" s="112">
        <f t="shared" si="1"/>
        <v>87.33293333333334</v>
      </c>
      <c r="K38" s="32"/>
      <c r="L38" s="32"/>
      <c r="M38" s="32"/>
      <c r="N38" s="32"/>
      <c r="O38" s="32"/>
      <c r="P38" s="32"/>
      <c r="Q38" s="32"/>
      <c r="R38" s="32"/>
    </row>
    <row r="39" spans="1:18" ht="21" customHeight="1">
      <c r="A39" s="138"/>
      <c r="B39" s="161" t="s">
        <v>70</v>
      </c>
      <c r="C39" s="192">
        <v>613973</v>
      </c>
      <c r="D39" s="163" t="s">
        <v>7</v>
      </c>
      <c r="E39" s="142" t="s">
        <v>103</v>
      </c>
      <c r="F39" s="160"/>
      <c r="G39" s="112">
        <v>15000</v>
      </c>
      <c r="H39" s="112">
        <v>7500</v>
      </c>
      <c r="I39" s="112">
        <v>3600</v>
      </c>
      <c r="J39" s="112">
        <f t="shared" si="1"/>
        <v>24</v>
      </c>
      <c r="K39" s="32"/>
      <c r="L39" s="32"/>
      <c r="M39" s="32"/>
      <c r="N39" s="32"/>
      <c r="O39" s="32"/>
      <c r="P39" s="32"/>
      <c r="Q39" s="32"/>
      <c r="R39" s="32"/>
    </row>
    <row r="40" spans="1:18" ht="21" customHeight="1">
      <c r="A40" s="138"/>
      <c r="B40" s="161" t="s">
        <v>70</v>
      </c>
      <c r="C40" s="140">
        <v>613974</v>
      </c>
      <c r="D40" s="163" t="s">
        <v>7</v>
      </c>
      <c r="E40" s="169" t="s">
        <v>104</v>
      </c>
      <c r="F40" s="143"/>
      <c r="G40" s="112">
        <v>47000</v>
      </c>
      <c r="H40" s="112">
        <v>23500</v>
      </c>
      <c r="I40" s="112">
        <v>18494.31</v>
      </c>
      <c r="J40" s="112">
        <f t="shared" si="1"/>
        <v>39.349595744680855</v>
      </c>
      <c r="K40" s="32"/>
      <c r="L40" s="32"/>
      <c r="M40" s="32"/>
      <c r="N40" s="32"/>
      <c r="O40" s="32"/>
      <c r="P40" s="32"/>
      <c r="Q40" s="32"/>
      <c r="R40" s="32"/>
    </row>
    <row r="41" spans="1:18" ht="21" customHeight="1">
      <c r="A41" s="138"/>
      <c r="B41" s="161" t="s">
        <v>70</v>
      </c>
      <c r="C41" s="193">
        <v>613975</v>
      </c>
      <c r="D41" s="163" t="s">
        <v>7</v>
      </c>
      <c r="E41" s="164" t="s">
        <v>105</v>
      </c>
      <c r="F41" s="165"/>
      <c r="G41" s="112">
        <v>98000</v>
      </c>
      <c r="H41" s="112">
        <v>49000</v>
      </c>
      <c r="I41" s="112">
        <v>38952.52</v>
      </c>
      <c r="J41" s="112">
        <f t="shared" si="1"/>
        <v>39.747469387755096</v>
      </c>
      <c r="K41" s="32"/>
      <c r="L41" s="32"/>
      <c r="M41" s="32"/>
      <c r="N41" s="32"/>
      <c r="O41" s="32"/>
      <c r="P41" s="32"/>
      <c r="Q41" s="32"/>
      <c r="R41" s="32"/>
    </row>
    <row r="42" spans="1:19" ht="21" customHeight="1">
      <c r="A42" s="138"/>
      <c r="B42" s="144" t="s">
        <v>70</v>
      </c>
      <c r="C42" s="140">
        <v>613980</v>
      </c>
      <c r="D42" s="163" t="s">
        <v>7</v>
      </c>
      <c r="E42" s="169" t="s">
        <v>106</v>
      </c>
      <c r="F42" s="160"/>
      <c r="G42" s="112">
        <v>51000</v>
      </c>
      <c r="H42" s="112">
        <v>25500</v>
      </c>
      <c r="I42" s="112">
        <v>22902.479999999996</v>
      </c>
      <c r="J42" s="112">
        <f t="shared" si="1"/>
        <v>44.90682352941175</v>
      </c>
      <c r="K42" s="32"/>
      <c r="L42" s="32"/>
      <c r="M42" s="32"/>
      <c r="N42" s="32"/>
      <c r="O42" s="32"/>
      <c r="P42" s="32"/>
      <c r="Q42" s="32"/>
      <c r="R42" s="32"/>
      <c r="S42" s="69"/>
    </row>
    <row r="43" spans="1:18" ht="21" customHeight="1">
      <c r="A43" s="138"/>
      <c r="B43" s="144" t="s">
        <v>70</v>
      </c>
      <c r="C43" s="194">
        <v>613990</v>
      </c>
      <c r="D43" s="163" t="s">
        <v>7</v>
      </c>
      <c r="E43" s="344" t="s">
        <v>107</v>
      </c>
      <c r="F43" s="345"/>
      <c r="G43" s="112">
        <v>6000</v>
      </c>
      <c r="H43" s="112">
        <v>3000</v>
      </c>
      <c r="I43" s="112">
        <v>891.6</v>
      </c>
      <c r="J43" s="112">
        <f t="shared" si="1"/>
        <v>14.860000000000001</v>
      </c>
      <c r="K43" s="32"/>
      <c r="L43" s="32"/>
      <c r="M43" s="32"/>
      <c r="N43" s="32"/>
      <c r="O43" s="32"/>
      <c r="P43" s="32"/>
      <c r="Q43" s="32"/>
      <c r="R43" s="32"/>
    </row>
    <row r="44" spans="1:18" ht="21" customHeight="1">
      <c r="A44" s="138"/>
      <c r="B44" s="144" t="s">
        <v>70</v>
      </c>
      <c r="C44" s="194">
        <v>613990</v>
      </c>
      <c r="D44" s="146" t="s">
        <v>7</v>
      </c>
      <c r="E44" s="142" t="s">
        <v>252</v>
      </c>
      <c r="F44" s="121"/>
      <c r="G44" s="112">
        <v>10000</v>
      </c>
      <c r="H44" s="112">
        <v>5000</v>
      </c>
      <c r="I44" s="112">
        <v>8603.58</v>
      </c>
      <c r="J44" s="112">
        <f t="shared" si="1"/>
        <v>86.0358</v>
      </c>
      <c r="K44" s="32"/>
      <c r="L44" s="32"/>
      <c r="M44" s="32"/>
      <c r="N44" s="32"/>
      <c r="O44" s="32"/>
      <c r="P44" s="32"/>
      <c r="Q44" s="32"/>
      <c r="R44" s="32"/>
    </row>
    <row r="45" spans="1:18" ht="21" customHeight="1">
      <c r="A45" s="138"/>
      <c r="B45" s="144" t="s">
        <v>70</v>
      </c>
      <c r="C45" s="145">
        <v>613990</v>
      </c>
      <c r="D45" s="146" t="s">
        <v>7</v>
      </c>
      <c r="E45" s="322" t="s">
        <v>108</v>
      </c>
      <c r="F45" s="148"/>
      <c r="G45" s="112">
        <v>16400</v>
      </c>
      <c r="H45" s="112">
        <v>8200</v>
      </c>
      <c r="I45" s="112">
        <v>13881.95</v>
      </c>
      <c r="J45" s="112">
        <f t="shared" si="1"/>
        <v>84.64603658536586</v>
      </c>
      <c r="K45" s="93"/>
      <c r="L45" s="93"/>
      <c r="M45" s="32"/>
      <c r="N45" s="32"/>
      <c r="O45" s="32"/>
      <c r="P45" s="32"/>
      <c r="Q45" s="32"/>
      <c r="R45" s="32"/>
    </row>
    <row r="46" spans="1:18" ht="23.25" customHeight="1">
      <c r="A46" s="138"/>
      <c r="B46" s="144"/>
      <c r="C46" s="140"/>
      <c r="D46" s="146"/>
      <c r="E46" s="159" t="s">
        <v>109</v>
      </c>
      <c r="F46" s="143"/>
      <c r="G46" s="131">
        <f>SUM(G47:G61)</f>
        <v>1445000</v>
      </c>
      <c r="H46" s="131">
        <f>SUM(H47:H61)</f>
        <v>722500</v>
      </c>
      <c r="I46" s="131">
        <f>SUM(I47:I61)</f>
        <v>574228.92</v>
      </c>
      <c r="J46" s="149">
        <f>I46/G46*100</f>
        <v>39.73902560553634</v>
      </c>
      <c r="K46" s="32"/>
      <c r="L46" s="32"/>
      <c r="M46" s="32"/>
      <c r="N46" s="32"/>
      <c r="O46" s="32"/>
      <c r="P46" s="32"/>
      <c r="Q46" s="32"/>
      <c r="R46" s="32"/>
    </row>
    <row r="47" spans="1:18" ht="23.25" customHeight="1">
      <c r="A47" s="138"/>
      <c r="B47" s="144" t="s">
        <v>110</v>
      </c>
      <c r="C47" s="170">
        <v>61399104</v>
      </c>
      <c r="D47" s="146" t="s">
        <v>7</v>
      </c>
      <c r="E47" s="323" t="s">
        <v>111</v>
      </c>
      <c r="F47" s="148"/>
      <c r="G47" s="112">
        <v>60000</v>
      </c>
      <c r="H47" s="112">
        <v>30000</v>
      </c>
      <c r="I47" s="112">
        <v>1800</v>
      </c>
      <c r="J47" s="111">
        <f>I47/G47*100</f>
        <v>3</v>
      </c>
      <c r="K47" s="32"/>
      <c r="L47" s="32"/>
      <c r="M47" s="32"/>
      <c r="N47" s="32"/>
      <c r="O47" s="32"/>
      <c r="P47" s="32"/>
      <c r="Q47" s="32"/>
      <c r="R47" s="32"/>
    </row>
    <row r="48" spans="1:18" ht="23.25">
      <c r="A48" s="138"/>
      <c r="B48" s="144" t="s">
        <v>112</v>
      </c>
      <c r="C48" s="195" t="s">
        <v>113</v>
      </c>
      <c r="D48" s="146" t="s">
        <v>20</v>
      </c>
      <c r="E48" s="169" t="s">
        <v>253</v>
      </c>
      <c r="F48" s="160"/>
      <c r="G48" s="112">
        <v>25000</v>
      </c>
      <c r="H48" s="112">
        <v>12500</v>
      </c>
      <c r="I48" s="112">
        <v>4929</v>
      </c>
      <c r="J48" s="111">
        <f aca="true" t="shared" si="2" ref="J48:J61">I48/G48*100</f>
        <v>19.716</v>
      </c>
      <c r="K48" s="38"/>
      <c r="L48" s="38"/>
      <c r="M48" s="32"/>
      <c r="N48" s="38"/>
      <c r="O48" s="38"/>
      <c r="P48" s="38"/>
      <c r="Q48" s="38"/>
      <c r="R48" s="38"/>
    </row>
    <row r="49" spans="1:18" ht="23.25" customHeight="1">
      <c r="A49" s="138"/>
      <c r="B49" s="144" t="s">
        <v>114</v>
      </c>
      <c r="C49" s="196" t="s">
        <v>115</v>
      </c>
      <c r="D49" s="146" t="s">
        <v>7</v>
      </c>
      <c r="E49" s="164" t="s">
        <v>116</v>
      </c>
      <c r="F49" s="110"/>
      <c r="G49" s="112">
        <v>5000</v>
      </c>
      <c r="H49" s="112">
        <v>2500</v>
      </c>
      <c r="I49" s="112">
        <v>3201</v>
      </c>
      <c r="J49" s="111">
        <f t="shared" si="2"/>
        <v>64.02</v>
      </c>
      <c r="K49" s="32"/>
      <c r="L49" s="32"/>
      <c r="M49" s="32"/>
      <c r="N49" s="32"/>
      <c r="O49" s="32"/>
      <c r="P49" s="32"/>
      <c r="Q49" s="32"/>
      <c r="R49" s="32"/>
    </row>
    <row r="50" spans="1:18" ht="23.25" customHeight="1">
      <c r="A50" s="138"/>
      <c r="B50" s="144" t="s">
        <v>114</v>
      </c>
      <c r="C50" s="196" t="s">
        <v>115</v>
      </c>
      <c r="D50" s="146" t="s">
        <v>7</v>
      </c>
      <c r="E50" s="164" t="s">
        <v>117</v>
      </c>
      <c r="F50" s="110"/>
      <c r="G50" s="112">
        <v>10000</v>
      </c>
      <c r="H50" s="112">
        <v>5000</v>
      </c>
      <c r="I50" s="112">
        <v>5000</v>
      </c>
      <c r="J50" s="111">
        <f t="shared" si="2"/>
        <v>50</v>
      </c>
      <c r="K50" s="32"/>
      <c r="L50" s="32"/>
      <c r="M50" s="32"/>
      <c r="N50" s="32"/>
      <c r="O50" s="32"/>
      <c r="P50" s="32"/>
      <c r="Q50" s="32"/>
      <c r="R50" s="32"/>
    </row>
    <row r="51" spans="1:18" ht="23.25" customHeight="1">
      <c r="A51" s="138"/>
      <c r="B51" s="106" t="s">
        <v>114</v>
      </c>
      <c r="C51" s="196">
        <v>61399105</v>
      </c>
      <c r="D51" s="108" t="s">
        <v>7</v>
      </c>
      <c r="E51" s="164" t="s">
        <v>118</v>
      </c>
      <c r="F51" s="110"/>
      <c r="G51" s="112">
        <v>13000</v>
      </c>
      <c r="H51" s="112">
        <v>6500</v>
      </c>
      <c r="I51" s="112">
        <v>5860</v>
      </c>
      <c r="J51" s="112">
        <f t="shared" si="2"/>
        <v>45.07692307692307</v>
      </c>
      <c r="K51" s="32"/>
      <c r="L51" s="32"/>
      <c r="M51" s="32"/>
      <c r="N51" s="32"/>
      <c r="O51" s="32"/>
      <c r="P51" s="32"/>
      <c r="Q51" s="32"/>
      <c r="R51" s="32"/>
    </row>
    <row r="52" spans="1:18" ht="23.25" customHeight="1">
      <c r="A52" s="138"/>
      <c r="B52" s="144" t="s">
        <v>119</v>
      </c>
      <c r="C52" s="145">
        <v>61332901</v>
      </c>
      <c r="D52" s="146" t="s">
        <v>7</v>
      </c>
      <c r="E52" s="332" t="s">
        <v>120</v>
      </c>
      <c r="F52" s="148"/>
      <c r="G52" s="112">
        <v>240000</v>
      </c>
      <c r="H52" s="112">
        <v>120000</v>
      </c>
      <c r="I52" s="112">
        <v>79173.71</v>
      </c>
      <c r="J52" s="112">
        <f t="shared" si="2"/>
        <v>32.989045833333336</v>
      </c>
      <c r="K52" s="32"/>
      <c r="L52" s="32"/>
      <c r="M52" s="32"/>
      <c r="N52" s="32"/>
      <c r="O52" s="32"/>
      <c r="P52" s="32"/>
      <c r="Q52" s="32"/>
      <c r="R52" s="32"/>
    </row>
    <row r="53" spans="1:18" ht="23.25" customHeight="1">
      <c r="A53" s="138"/>
      <c r="B53" s="144" t="s">
        <v>119</v>
      </c>
      <c r="C53" s="145">
        <v>61332902</v>
      </c>
      <c r="D53" s="146" t="s">
        <v>7</v>
      </c>
      <c r="E53" s="323" t="s">
        <v>121</v>
      </c>
      <c r="F53" s="148"/>
      <c r="G53" s="112">
        <v>40000</v>
      </c>
      <c r="H53" s="112">
        <v>20000</v>
      </c>
      <c r="I53" s="112">
        <v>15900.46</v>
      </c>
      <c r="J53" s="111">
        <f t="shared" si="2"/>
        <v>39.751149999999996</v>
      </c>
      <c r="K53" s="32"/>
      <c r="L53" s="32"/>
      <c r="M53" s="32"/>
      <c r="N53" s="32"/>
      <c r="O53" s="32"/>
      <c r="P53" s="32"/>
      <c r="Q53" s="32"/>
      <c r="R53" s="32"/>
    </row>
    <row r="54" spans="1:18" ht="23.25" customHeight="1">
      <c r="A54" s="138"/>
      <c r="B54" s="144" t="s">
        <v>119</v>
      </c>
      <c r="C54" s="145">
        <v>61332902</v>
      </c>
      <c r="D54" s="146" t="s">
        <v>7</v>
      </c>
      <c r="E54" s="346" t="s">
        <v>122</v>
      </c>
      <c r="F54" s="347"/>
      <c r="G54" s="112">
        <v>23000</v>
      </c>
      <c r="H54" s="112">
        <v>11500</v>
      </c>
      <c r="I54" s="112">
        <v>4790.48</v>
      </c>
      <c r="J54" s="111">
        <f t="shared" si="2"/>
        <v>20.828173913043475</v>
      </c>
      <c r="K54" s="32"/>
      <c r="L54" s="32"/>
      <c r="M54" s="32"/>
      <c r="N54" s="32"/>
      <c r="O54" s="32"/>
      <c r="P54" s="32"/>
      <c r="Q54" s="32"/>
      <c r="R54" s="32"/>
    </row>
    <row r="55" spans="1:18" ht="23.25" customHeight="1">
      <c r="A55" s="138"/>
      <c r="B55" s="144" t="s">
        <v>123</v>
      </c>
      <c r="C55" s="145">
        <v>61332903</v>
      </c>
      <c r="D55" s="146" t="s">
        <v>7</v>
      </c>
      <c r="E55" s="323" t="s">
        <v>124</v>
      </c>
      <c r="F55" s="148"/>
      <c r="G55" s="112">
        <v>340000</v>
      </c>
      <c r="H55" s="112">
        <v>170000</v>
      </c>
      <c r="I55" s="112">
        <v>147886.76</v>
      </c>
      <c r="J55" s="111">
        <f t="shared" si="2"/>
        <v>43.49610588235294</v>
      </c>
      <c r="K55" s="32"/>
      <c r="L55" s="32"/>
      <c r="M55" s="32"/>
      <c r="N55" s="32"/>
      <c r="O55" s="32"/>
      <c r="P55" s="32"/>
      <c r="Q55" s="32"/>
      <c r="R55" s="32"/>
    </row>
    <row r="56" spans="1:18" ht="23.25" customHeight="1">
      <c r="A56" s="138"/>
      <c r="B56" s="144" t="s">
        <v>123</v>
      </c>
      <c r="C56" s="145">
        <v>61332904</v>
      </c>
      <c r="D56" s="146" t="s">
        <v>7</v>
      </c>
      <c r="E56" s="323" t="s">
        <v>125</v>
      </c>
      <c r="F56" s="148"/>
      <c r="G56" s="112">
        <v>30000</v>
      </c>
      <c r="H56" s="112">
        <v>15000</v>
      </c>
      <c r="I56" s="112">
        <v>18000</v>
      </c>
      <c r="J56" s="111">
        <f t="shared" si="2"/>
        <v>60</v>
      </c>
      <c r="K56" s="32"/>
      <c r="L56" s="32"/>
      <c r="M56" s="32"/>
      <c r="N56" s="32"/>
      <c r="O56" s="32"/>
      <c r="P56" s="32"/>
      <c r="Q56" s="32"/>
      <c r="R56" s="32"/>
    </row>
    <row r="57" spans="1:18" ht="25.5" customHeight="1">
      <c r="A57" s="138"/>
      <c r="B57" s="139" t="s">
        <v>123</v>
      </c>
      <c r="C57" s="140">
        <v>61332905</v>
      </c>
      <c r="D57" s="141" t="s">
        <v>50</v>
      </c>
      <c r="E57" s="344" t="s">
        <v>254</v>
      </c>
      <c r="F57" s="345"/>
      <c r="G57" s="112">
        <v>80000</v>
      </c>
      <c r="H57" s="112">
        <v>40000</v>
      </c>
      <c r="I57" s="112">
        <v>32269.29</v>
      </c>
      <c r="J57" s="111">
        <f t="shared" si="2"/>
        <v>40.3366125</v>
      </c>
      <c r="K57" s="32"/>
      <c r="L57" s="32"/>
      <c r="M57" s="32"/>
      <c r="N57" s="32"/>
      <c r="O57" s="32"/>
      <c r="P57" s="32"/>
      <c r="Q57" s="32"/>
      <c r="R57" s="32"/>
    </row>
    <row r="58" spans="1:18" ht="27" customHeight="1">
      <c r="A58" s="138"/>
      <c r="B58" s="144" t="s">
        <v>126</v>
      </c>
      <c r="C58" s="145" t="s">
        <v>127</v>
      </c>
      <c r="D58" s="146" t="s">
        <v>14</v>
      </c>
      <c r="E58" s="344" t="s">
        <v>128</v>
      </c>
      <c r="F58" s="345"/>
      <c r="G58" s="112">
        <v>300000</v>
      </c>
      <c r="H58" s="112">
        <v>150000</v>
      </c>
      <c r="I58" s="112">
        <v>167671.96</v>
      </c>
      <c r="J58" s="111">
        <f t="shared" si="2"/>
        <v>55.890653333333326</v>
      </c>
      <c r="K58" s="32"/>
      <c r="L58" s="32"/>
      <c r="M58" s="32"/>
      <c r="N58" s="32"/>
      <c r="O58" s="32"/>
      <c r="P58" s="32"/>
      <c r="Q58" s="32"/>
      <c r="R58" s="32"/>
    </row>
    <row r="59" spans="1:18" ht="27" customHeight="1">
      <c r="A59" s="138"/>
      <c r="B59" s="161" t="s">
        <v>129</v>
      </c>
      <c r="C59" s="170" t="s">
        <v>130</v>
      </c>
      <c r="D59" s="163" t="s">
        <v>14</v>
      </c>
      <c r="E59" s="323" t="s">
        <v>131</v>
      </c>
      <c r="F59" s="165"/>
      <c r="G59" s="112">
        <v>110000</v>
      </c>
      <c r="H59" s="112">
        <v>55000</v>
      </c>
      <c r="I59" s="112">
        <v>56717.69</v>
      </c>
      <c r="J59" s="111">
        <f t="shared" si="2"/>
        <v>51.561536363636364</v>
      </c>
      <c r="K59" s="32"/>
      <c r="L59" s="32"/>
      <c r="M59" s="32"/>
      <c r="N59" s="32"/>
      <c r="O59" s="32"/>
      <c r="P59" s="32"/>
      <c r="Q59" s="32"/>
      <c r="R59" s="32"/>
    </row>
    <row r="60" spans="1:18" ht="27" customHeight="1">
      <c r="A60" s="138"/>
      <c r="B60" s="161" t="s">
        <v>129</v>
      </c>
      <c r="C60" s="170" t="s">
        <v>132</v>
      </c>
      <c r="D60" s="163" t="s">
        <v>14</v>
      </c>
      <c r="E60" s="323" t="s">
        <v>133</v>
      </c>
      <c r="F60" s="148"/>
      <c r="G60" s="112">
        <v>160000</v>
      </c>
      <c r="H60" s="112">
        <v>80000</v>
      </c>
      <c r="I60" s="112">
        <v>31028.57</v>
      </c>
      <c r="J60" s="111">
        <f t="shared" si="2"/>
        <v>19.392856249999998</v>
      </c>
      <c r="K60" s="32"/>
      <c r="L60" s="32"/>
      <c r="M60" s="32"/>
      <c r="N60" s="32"/>
      <c r="O60" s="32"/>
      <c r="P60" s="32"/>
      <c r="Q60" s="32"/>
      <c r="R60" s="32"/>
    </row>
    <row r="61" spans="1:18" ht="27" customHeight="1">
      <c r="A61" s="138"/>
      <c r="B61" s="161">
        <v>1272</v>
      </c>
      <c r="C61" s="170" t="s">
        <v>134</v>
      </c>
      <c r="D61" s="163" t="s">
        <v>7</v>
      </c>
      <c r="E61" s="323" t="s">
        <v>135</v>
      </c>
      <c r="F61" s="148"/>
      <c r="G61" s="112">
        <v>9000</v>
      </c>
      <c r="H61" s="112">
        <v>4500</v>
      </c>
      <c r="I61" s="112">
        <v>0</v>
      </c>
      <c r="J61" s="111">
        <f t="shared" si="2"/>
        <v>0</v>
      </c>
      <c r="K61" s="32"/>
      <c r="L61" s="32"/>
      <c r="M61" s="32"/>
      <c r="N61" s="32"/>
      <c r="O61" s="32"/>
      <c r="P61" s="32"/>
      <c r="Q61" s="32"/>
      <c r="R61" s="32"/>
    </row>
    <row r="62" spans="1:18" ht="18" customHeight="1">
      <c r="A62" s="138"/>
      <c r="B62" s="161"/>
      <c r="C62" s="191"/>
      <c r="D62" s="163"/>
      <c r="E62" s="109"/>
      <c r="F62" s="165"/>
      <c r="G62" s="112"/>
      <c r="H62" s="112"/>
      <c r="I62" s="112"/>
      <c r="J62" s="120"/>
      <c r="K62" s="32"/>
      <c r="L62" s="32"/>
      <c r="M62" s="32"/>
      <c r="N62" s="32"/>
      <c r="O62" s="32"/>
      <c r="P62" s="32"/>
      <c r="Q62" s="32"/>
      <c r="R62" s="32"/>
    </row>
    <row r="63" spans="1:18" ht="21" customHeight="1">
      <c r="A63" s="4"/>
      <c r="B63" s="28"/>
      <c r="C63" s="39"/>
      <c r="D63" s="30"/>
      <c r="E63" s="31" t="s">
        <v>136</v>
      </c>
      <c r="F63" s="40"/>
      <c r="G63" s="64">
        <f>SUM(G64:G132)-G65-G67-G93-G110-G115-G118-G130</f>
        <v>3590600</v>
      </c>
      <c r="H63" s="64">
        <f>SUM(H64:H132)-H65-H67-H93-H110-H115-H118-H130</f>
        <v>1795300</v>
      </c>
      <c r="I63" s="64">
        <f>SUM(I64:I132)-I65-I67-I93-I110-I115-I118-I130</f>
        <v>1572452.480000001</v>
      </c>
      <c r="J63" s="63">
        <f>I63/G63*100</f>
        <v>43.793585473179995</v>
      </c>
      <c r="K63" s="32"/>
      <c r="L63" s="32"/>
      <c r="M63" s="32"/>
      <c r="N63" s="32"/>
      <c r="O63" s="32"/>
      <c r="P63" s="32"/>
      <c r="Q63" s="32"/>
      <c r="R63" s="32"/>
    </row>
    <row r="64" spans="1:18" ht="18" customHeight="1">
      <c r="A64" s="138"/>
      <c r="B64" s="139"/>
      <c r="C64" s="140"/>
      <c r="D64" s="141"/>
      <c r="E64" s="142"/>
      <c r="F64" s="143"/>
      <c r="G64" s="112"/>
      <c r="H64" s="112"/>
      <c r="I64" s="112"/>
      <c r="J64" s="120"/>
      <c r="K64" s="32"/>
      <c r="L64" s="32"/>
      <c r="M64" s="32"/>
      <c r="N64" s="32"/>
      <c r="O64" s="32"/>
      <c r="P64" s="32"/>
      <c r="Q64" s="32"/>
      <c r="R64" s="32"/>
    </row>
    <row r="65" spans="1:18" ht="21" customHeight="1">
      <c r="A65" s="138"/>
      <c r="B65" s="144"/>
      <c r="C65" s="145"/>
      <c r="D65" s="146"/>
      <c r="E65" s="147" t="s">
        <v>137</v>
      </c>
      <c r="F65" s="148"/>
      <c r="G65" s="131">
        <f>SUM(G66:G66)</f>
        <v>185000</v>
      </c>
      <c r="H65" s="131">
        <f>SUM(H66:H66)</f>
        <v>92500</v>
      </c>
      <c r="I65" s="131">
        <f>SUM(I66:I66)</f>
        <v>87087.5</v>
      </c>
      <c r="J65" s="149">
        <f>I65/G65*100</f>
        <v>47.07432432432432</v>
      </c>
      <c r="K65" s="38"/>
      <c r="L65" s="38"/>
      <c r="M65" s="32"/>
      <c r="N65" s="38"/>
      <c r="O65" s="38"/>
      <c r="P65" s="38"/>
      <c r="Q65" s="38"/>
      <c r="R65" s="38"/>
    </row>
    <row r="66" spans="1:18" ht="21" customHeight="1">
      <c r="A66" s="138"/>
      <c r="B66" s="144" t="s">
        <v>70</v>
      </c>
      <c r="C66" s="145">
        <v>614117</v>
      </c>
      <c r="D66" s="146" t="s">
        <v>7</v>
      </c>
      <c r="E66" s="323" t="s">
        <v>255</v>
      </c>
      <c r="F66" s="148"/>
      <c r="G66" s="112">
        <v>185000</v>
      </c>
      <c r="H66" s="112">
        <v>92500</v>
      </c>
      <c r="I66" s="112">
        <v>87087.5</v>
      </c>
      <c r="J66" s="111">
        <f>I66/G66*100</f>
        <v>47.07432432432432</v>
      </c>
      <c r="K66" s="32"/>
      <c r="L66" s="32"/>
      <c r="M66" s="32"/>
      <c r="N66" s="32"/>
      <c r="O66" s="32"/>
      <c r="P66" s="32"/>
      <c r="Q66" s="32"/>
      <c r="R66" s="32"/>
    </row>
    <row r="67" spans="1:19" ht="21" customHeight="1">
      <c r="A67" s="138"/>
      <c r="B67" s="150"/>
      <c r="C67" s="151"/>
      <c r="D67" s="152"/>
      <c r="E67" s="153" t="s">
        <v>138</v>
      </c>
      <c r="F67" s="154"/>
      <c r="G67" s="131">
        <f>SUM(G68:G92)</f>
        <v>1310600</v>
      </c>
      <c r="H67" s="131">
        <f>SUM(H68:H92)</f>
        <v>655300</v>
      </c>
      <c r="I67" s="131">
        <f>SUM(I68:I92)</f>
        <v>722635.2900000002</v>
      </c>
      <c r="J67" s="149">
        <f>I67/G67*100</f>
        <v>55.13774530749276</v>
      </c>
      <c r="K67" s="38"/>
      <c r="L67" s="38"/>
      <c r="M67" s="32"/>
      <c r="N67" s="38"/>
      <c r="O67" s="38"/>
      <c r="P67" s="38"/>
      <c r="Q67" s="38"/>
      <c r="R67" s="38"/>
      <c r="S67" s="69"/>
    </row>
    <row r="68" spans="1:19" ht="21" customHeight="1">
      <c r="A68" s="138"/>
      <c r="B68" s="144" t="s">
        <v>139</v>
      </c>
      <c r="C68" s="145">
        <v>614181</v>
      </c>
      <c r="D68" s="146" t="s">
        <v>7</v>
      </c>
      <c r="E68" s="323" t="s">
        <v>140</v>
      </c>
      <c r="F68" s="148"/>
      <c r="G68" s="112">
        <v>316000</v>
      </c>
      <c r="H68" s="112">
        <v>158000</v>
      </c>
      <c r="I68" s="112">
        <v>157500</v>
      </c>
      <c r="J68" s="111">
        <f>I68/G68*100</f>
        <v>49.84177215189873</v>
      </c>
      <c r="K68" s="32"/>
      <c r="L68" s="32"/>
      <c r="M68" s="32"/>
      <c r="N68" s="32"/>
      <c r="O68" s="32"/>
      <c r="P68" s="32"/>
      <c r="Q68" s="32"/>
      <c r="R68" s="32"/>
      <c r="S68" s="69"/>
    </row>
    <row r="69" spans="1:18" ht="27.75" customHeight="1">
      <c r="A69" s="138"/>
      <c r="B69" s="144" t="s">
        <v>141</v>
      </c>
      <c r="C69" s="145">
        <v>61423901</v>
      </c>
      <c r="D69" s="146" t="s">
        <v>7</v>
      </c>
      <c r="E69" s="344" t="s">
        <v>142</v>
      </c>
      <c r="F69" s="348"/>
      <c r="G69" s="112">
        <v>2000</v>
      </c>
      <c r="H69" s="112">
        <v>1000</v>
      </c>
      <c r="I69" s="112">
        <v>1759.53</v>
      </c>
      <c r="J69" s="111">
        <f aca="true" t="shared" si="3" ref="J69:J92">I69/G69*100</f>
        <v>87.9765</v>
      </c>
      <c r="K69" s="38"/>
      <c r="L69" s="38"/>
      <c r="M69" s="32"/>
      <c r="N69" s="38"/>
      <c r="O69" s="38"/>
      <c r="P69" s="38"/>
      <c r="Q69" s="38"/>
      <c r="R69" s="38"/>
    </row>
    <row r="70" spans="1:18" ht="21" customHeight="1">
      <c r="A70" s="138"/>
      <c r="B70" s="144" t="s">
        <v>141</v>
      </c>
      <c r="C70" s="145">
        <v>61422901</v>
      </c>
      <c r="D70" s="146" t="s">
        <v>7</v>
      </c>
      <c r="E70" s="346" t="s">
        <v>143</v>
      </c>
      <c r="F70" s="347"/>
      <c r="G70" s="112">
        <v>22000</v>
      </c>
      <c r="H70" s="112">
        <v>11000</v>
      </c>
      <c r="I70" s="112">
        <v>0</v>
      </c>
      <c r="J70" s="111">
        <f t="shared" si="3"/>
        <v>0</v>
      </c>
      <c r="K70" s="32"/>
      <c r="L70" s="32"/>
      <c r="M70" s="32"/>
      <c r="N70" s="32"/>
      <c r="O70" s="32"/>
      <c r="P70" s="32"/>
      <c r="Q70" s="32"/>
      <c r="R70" s="32"/>
    </row>
    <row r="71" spans="1:18" ht="21" customHeight="1">
      <c r="A71" s="138"/>
      <c r="B71" s="144" t="s">
        <v>141</v>
      </c>
      <c r="C71" s="145">
        <v>61422902</v>
      </c>
      <c r="D71" s="146" t="s">
        <v>7</v>
      </c>
      <c r="E71" s="346" t="s">
        <v>144</v>
      </c>
      <c r="F71" s="347"/>
      <c r="G71" s="112">
        <v>72000</v>
      </c>
      <c r="H71" s="112">
        <v>36000</v>
      </c>
      <c r="I71" s="112">
        <v>36000</v>
      </c>
      <c r="J71" s="111">
        <f t="shared" si="3"/>
        <v>50</v>
      </c>
      <c r="K71" s="32"/>
      <c r="L71" s="32"/>
      <c r="M71" s="32"/>
      <c r="N71" s="32"/>
      <c r="O71" s="32"/>
      <c r="P71" s="32"/>
      <c r="Q71" s="32"/>
      <c r="R71" s="32"/>
    </row>
    <row r="72" spans="1:18" ht="21" customHeight="1">
      <c r="A72" s="138"/>
      <c r="B72" s="144" t="s">
        <v>141</v>
      </c>
      <c r="C72" s="145">
        <v>614243</v>
      </c>
      <c r="D72" s="146" t="s">
        <v>7</v>
      </c>
      <c r="E72" s="346" t="s">
        <v>145</v>
      </c>
      <c r="F72" s="347"/>
      <c r="G72" s="112">
        <v>15000</v>
      </c>
      <c r="H72" s="112">
        <v>7500</v>
      </c>
      <c r="I72" s="112">
        <v>7740</v>
      </c>
      <c r="J72" s="111">
        <f t="shared" si="3"/>
        <v>51.6</v>
      </c>
      <c r="K72" s="32"/>
      <c r="L72" s="32"/>
      <c r="M72" s="32"/>
      <c r="N72" s="32"/>
      <c r="O72" s="32"/>
      <c r="P72" s="32"/>
      <c r="Q72" s="32"/>
      <c r="R72" s="32"/>
    </row>
    <row r="73" spans="1:18" ht="21" customHeight="1">
      <c r="A73" s="138"/>
      <c r="B73" s="144" t="s">
        <v>141</v>
      </c>
      <c r="C73" s="145">
        <v>61423903</v>
      </c>
      <c r="D73" s="146" t="s">
        <v>7</v>
      </c>
      <c r="E73" s="350" t="s">
        <v>256</v>
      </c>
      <c r="F73" s="351"/>
      <c r="G73" s="112">
        <v>77000</v>
      </c>
      <c r="H73" s="112">
        <v>38500</v>
      </c>
      <c r="I73" s="112">
        <v>38496</v>
      </c>
      <c r="J73" s="111">
        <f t="shared" si="3"/>
        <v>49.994805194805195</v>
      </c>
      <c r="K73" s="32"/>
      <c r="L73" s="32"/>
      <c r="M73" s="32"/>
      <c r="N73" s="32"/>
      <c r="O73" s="32"/>
      <c r="P73" s="32"/>
      <c r="Q73" s="32"/>
      <c r="R73" s="32"/>
    </row>
    <row r="74" spans="1:18" ht="38.25" customHeight="1">
      <c r="A74" s="138"/>
      <c r="B74" s="144" t="s">
        <v>141</v>
      </c>
      <c r="C74" s="145">
        <v>61423904</v>
      </c>
      <c r="D74" s="146" t="s">
        <v>7</v>
      </c>
      <c r="E74" s="352" t="s">
        <v>291</v>
      </c>
      <c r="F74" s="355"/>
      <c r="G74" s="112">
        <v>20000</v>
      </c>
      <c r="H74" s="112">
        <v>10000</v>
      </c>
      <c r="I74" s="112">
        <v>8000</v>
      </c>
      <c r="J74" s="111">
        <f t="shared" si="3"/>
        <v>40</v>
      </c>
      <c r="K74" s="32"/>
      <c r="L74" s="32"/>
      <c r="M74" s="32"/>
      <c r="N74" s="32"/>
      <c r="O74" s="32"/>
      <c r="P74" s="32"/>
      <c r="Q74" s="32"/>
      <c r="R74" s="32"/>
    </row>
    <row r="75" spans="1:18" ht="24.75" customHeight="1">
      <c r="A75" s="138"/>
      <c r="B75" s="144" t="s">
        <v>141</v>
      </c>
      <c r="C75" s="145">
        <v>61423903</v>
      </c>
      <c r="D75" s="146" t="s">
        <v>7</v>
      </c>
      <c r="E75" s="344" t="s">
        <v>257</v>
      </c>
      <c r="F75" s="345"/>
      <c r="G75" s="112">
        <v>20000</v>
      </c>
      <c r="H75" s="112">
        <v>10000</v>
      </c>
      <c r="I75" s="112">
        <v>10000</v>
      </c>
      <c r="J75" s="111">
        <f t="shared" si="3"/>
        <v>50</v>
      </c>
      <c r="K75" s="32"/>
      <c r="L75" s="32"/>
      <c r="M75" s="32"/>
      <c r="N75" s="32"/>
      <c r="O75" s="32"/>
      <c r="P75" s="32"/>
      <c r="Q75" s="32"/>
      <c r="R75" s="32"/>
    </row>
    <row r="76" spans="1:18" ht="21" customHeight="1">
      <c r="A76" s="138"/>
      <c r="B76" s="144" t="s">
        <v>141</v>
      </c>
      <c r="C76" s="155">
        <v>61423905</v>
      </c>
      <c r="D76" s="146" t="s">
        <v>7</v>
      </c>
      <c r="E76" s="350" t="s">
        <v>146</v>
      </c>
      <c r="F76" s="351"/>
      <c r="G76" s="112">
        <v>77000</v>
      </c>
      <c r="H76" s="112">
        <v>38500</v>
      </c>
      <c r="I76" s="112">
        <v>7100</v>
      </c>
      <c r="J76" s="111">
        <f t="shared" si="3"/>
        <v>9.220779220779221</v>
      </c>
      <c r="K76" s="32"/>
      <c r="L76" s="32"/>
      <c r="M76" s="32"/>
      <c r="N76" s="32"/>
      <c r="O76" s="32"/>
      <c r="P76" s="32"/>
      <c r="Q76" s="32"/>
      <c r="R76" s="32"/>
    </row>
    <row r="77" spans="1:18" ht="21" customHeight="1">
      <c r="A77" s="138"/>
      <c r="B77" s="144" t="s">
        <v>141</v>
      </c>
      <c r="C77" s="155">
        <v>61423906</v>
      </c>
      <c r="D77" s="146" t="s">
        <v>52</v>
      </c>
      <c r="E77" s="350" t="s">
        <v>147</v>
      </c>
      <c r="F77" s="351"/>
      <c r="G77" s="112">
        <v>330000</v>
      </c>
      <c r="H77" s="112">
        <v>165000</v>
      </c>
      <c r="I77" s="112">
        <v>299598.56</v>
      </c>
      <c r="J77" s="111">
        <f t="shared" si="3"/>
        <v>90.78744242424243</v>
      </c>
      <c r="K77" s="32"/>
      <c r="L77" s="32"/>
      <c r="M77" s="32"/>
      <c r="N77" s="32"/>
      <c r="O77" s="32"/>
      <c r="P77" s="32"/>
      <c r="Q77" s="32"/>
      <c r="R77" s="32"/>
    </row>
    <row r="78" spans="1:18" ht="21" customHeight="1">
      <c r="A78" s="138"/>
      <c r="B78" s="144" t="s">
        <v>141</v>
      </c>
      <c r="C78" s="155">
        <v>61423907</v>
      </c>
      <c r="D78" s="146" t="s">
        <v>52</v>
      </c>
      <c r="E78" s="350" t="s">
        <v>148</v>
      </c>
      <c r="F78" s="351"/>
      <c r="G78" s="112">
        <v>90000</v>
      </c>
      <c r="H78" s="112">
        <v>45000</v>
      </c>
      <c r="I78" s="112">
        <v>33740.8</v>
      </c>
      <c r="J78" s="111">
        <f t="shared" si="3"/>
        <v>37.48977777777778</v>
      </c>
      <c r="K78" s="32"/>
      <c r="L78" s="32"/>
      <c r="M78" s="32"/>
      <c r="N78" s="32"/>
      <c r="O78" s="32"/>
      <c r="P78" s="32"/>
      <c r="Q78" s="32"/>
      <c r="R78" s="32"/>
    </row>
    <row r="79" spans="1:18" ht="21" customHeight="1">
      <c r="A79" s="138"/>
      <c r="B79" s="144" t="s">
        <v>141</v>
      </c>
      <c r="C79" s="155">
        <v>61423201</v>
      </c>
      <c r="D79" s="146" t="s">
        <v>7</v>
      </c>
      <c r="E79" s="350" t="s">
        <v>149</v>
      </c>
      <c r="F79" s="351"/>
      <c r="G79" s="112">
        <v>18000</v>
      </c>
      <c r="H79" s="112">
        <v>9000</v>
      </c>
      <c r="I79" s="112">
        <v>9000</v>
      </c>
      <c r="J79" s="111">
        <f t="shared" si="3"/>
        <v>50</v>
      </c>
      <c r="K79" s="32"/>
      <c r="L79" s="32"/>
      <c r="M79" s="32"/>
      <c r="N79" s="32"/>
      <c r="O79" s="32"/>
      <c r="P79" s="32"/>
      <c r="Q79" s="32"/>
      <c r="R79" s="32"/>
    </row>
    <row r="80" spans="1:18" ht="21" customHeight="1">
      <c r="A80" s="138"/>
      <c r="B80" s="139" t="s">
        <v>141</v>
      </c>
      <c r="C80" s="156">
        <v>61423202</v>
      </c>
      <c r="D80" s="141" t="s">
        <v>7</v>
      </c>
      <c r="E80" s="350" t="s">
        <v>292</v>
      </c>
      <c r="F80" s="351"/>
      <c r="G80" s="112">
        <v>18000</v>
      </c>
      <c r="H80" s="112">
        <v>9000</v>
      </c>
      <c r="I80" s="112">
        <v>9000</v>
      </c>
      <c r="J80" s="111">
        <f t="shared" si="3"/>
        <v>50</v>
      </c>
      <c r="K80" s="32"/>
      <c r="L80" s="32"/>
      <c r="M80" s="32"/>
      <c r="N80" s="32"/>
      <c r="O80" s="32"/>
      <c r="P80" s="32"/>
      <c r="Q80" s="32"/>
      <c r="R80" s="32"/>
    </row>
    <row r="81" spans="1:18" ht="21" customHeight="1">
      <c r="A81" s="138"/>
      <c r="B81" s="139" t="s">
        <v>141</v>
      </c>
      <c r="C81" s="156">
        <v>61423908</v>
      </c>
      <c r="D81" s="141" t="s">
        <v>7</v>
      </c>
      <c r="E81" s="350" t="s">
        <v>150</v>
      </c>
      <c r="F81" s="351"/>
      <c r="G81" s="112">
        <v>30000</v>
      </c>
      <c r="H81" s="112">
        <v>15000</v>
      </c>
      <c r="I81" s="112">
        <v>15300</v>
      </c>
      <c r="J81" s="111">
        <f t="shared" si="3"/>
        <v>51</v>
      </c>
      <c r="K81" s="32"/>
      <c r="L81" s="32"/>
      <c r="M81" s="32"/>
      <c r="N81" s="32"/>
      <c r="O81" s="32"/>
      <c r="P81" s="32"/>
      <c r="Q81" s="32"/>
      <c r="R81" s="32"/>
    </row>
    <row r="82" spans="1:18" ht="21" customHeight="1">
      <c r="A82" s="138"/>
      <c r="B82" s="139" t="s">
        <v>141</v>
      </c>
      <c r="C82" s="140">
        <v>61423909</v>
      </c>
      <c r="D82" s="141" t="s">
        <v>7</v>
      </c>
      <c r="E82" s="350" t="s">
        <v>151</v>
      </c>
      <c r="F82" s="351"/>
      <c r="G82" s="112">
        <v>36000</v>
      </c>
      <c r="H82" s="112">
        <v>18000</v>
      </c>
      <c r="I82" s="112">
        <v>18000</v>
      </c>
      <c r="J82" s="111">
        <f t="shared" si="3"/>
        <v>50</v>
      </c>
      <c r="K82" s="32"/>
      <c r="L82" s="32"/>
      <c r="M82" s="32"/>
      <c r="N82" s="32"/>
      <c r="O82" s="32"/>
      <c r="P82" s="32"/>
      <c r="Q82" s="32"/>
      <c r="R82" s="32"/>
    </row>
    <row r="83" spans="1:18" ht="21" customHeight="1">
      <c r="A83" s="138"/>
      <c r="B83" s="139" t="s">
        <v>141</v>
      </c>
      <c r="C83" s="140">
        <v>61423910</v>
      </c>
      <c r="D83" s="141" t="s">
        <v>7</v>
      </c>
      <c r="E83" s="350" t="s">
        <v>258</v>
      </c>
      <c r="F83" s="351"/>
      <c r="G83" s="112">
        <v>6600</v>
      </c>
      <c r="H83" s="112">
        <v>3300</v>
      </c>
      <c r="I83" s="112">
        <v>3300</v>
      </c>
      <c r="J83" s="111">
        <f t="shared" si="3"/>
        <v>50</v>
      </c>
      <c r="K83" s="32"/>
      <c r="L83" s="32"/>
      <c r="M83" s="32"/>
      <c r="N83" s="32"/>
      <c r="O83" s="32"/>
      <c r="P83" s="32"/>
      <c r="Q83" s="32"/>
      <c r="R83" s="32"/>
    </row>
    <row r="84" spans="1:18" ht="21" customHeight="1">
      <c r="A84" s="138"/>
      <c r="B84" s="139" t="s">
        <v>141</v>
      </c>
      <c r="C84" s="140">
        <v>61423911</v>
      </c>
      <c r="D84" s="141" t="s">
        <v>7</v>
      </c>
      <c r="E84" s="350" t="s">
        <v>152</v>
      </c>
      <c r="F84" s="351"/>
      <c r="G84" s="112">
        <v>10000</v>
      </c>
      <c r="H84" s="112">
        <v>5000</v>
      </c>
      <c r="I84" s="112">
        <v>4998</v>
      </c>
      <c r="J84" s="111">
        <f t="shared" si="3"/>
        <v>49.980000000000004</v>
      </c>
      <c r="K84" s="32"/>
      <c r="L84" s="32"/>
      <c r="M84" s="32"/>
      <c r="N84" s="32"/>
      <c r="O84" s="32"/>
      <c r="P84" s="32"/>
      <c r="Q84" s="32"/>
      <c r="R84" s="32"/>
    </row>
    <row r="85" spans="1:18" ht="21" customHeight="1">
      <c r="A85" s="138"/>
      <c r="B85" s="139" t="s">
        <v>141</v>
      </c>
      <c r="C85" s="140">
        <v>61423912</v>
      </c>
      <c r="D85" s="141" t="s">
        <v>7</v>
      </c>
      <c r="E85" s="350" t="s">
        <v>153</v>
      </c>
      <c r="F85" s="351"/>
      <c r="G85" s="112">
        <v>3000</v>
      </c>
      <c r="H85" s="112">
        <v>1500</v>
      </c>
      <c r="I85" s="112">
        <v>1500</v>
      </c>
      <c r="J85" s="111">
        <f t="shared" si="3"/>
        <v>50</v>
      </c>
      <c r="K85" s="32"/>
      <c r="L85" s="32"/>
      <c r="M85" s="32"/>
      <c r="N85" s="32"/>
      <c r="O85" s="32"/>
      <c r="P85" s="32"/>
      <c r="Q85" s="32"/>
      <c r="R85" s="32"/>
    </row>
    <row r="86" spans="1:18" ht="21" customHeight="1">
      <c r="A86" s="138"/>
      <c r="B86" s="144" t="s">
        <v>141</v>
      </c>
      <c r="C86" s="140">
        <v>61423913</v>
      </c>
      <c r="D86" s="146" t="s">
        <v>7</v>
      </c>
      <c r="E86" s="350" t="s">
        <v>154</v>
      </c>
      <c r="F86" s="351"/>
      <c r="G86" s="112">
        <v>45000</v>
      </c>
      <c r="H86" s="112">
        <v>22500</v>
      </c>
      <c r="I86" s="112">
        <v>23265</v>
      </c>
      <c r="J86" s="111">
        <f t="shared" si="3"/>
        <v>51.7</v>
      </c>
      <c r="K86" s="32"/>
      <c r="L86" s="32"/>
      <c r="M86" s="32"/>
      <c r="N86" s="32"/>
      <c r="O86" s="32"/>
      <c r="P86" s="32"/>
      <c r="Q86" s="32"/>
      <c r="R86" s="32"/>
    </row>
    <row r="87" spans="1:18" ht="21" customHeight="1">
      <c r="A87" s="138"/>
      <c r="B87" s="144" t="s">
        <v>141</v>
      </c>
      <c r="C87" s="140">
        <v>61423914</v>
      </c>
      <c r="D87" s="146" t="s">
        <v>7</v>
      </c>
      <c r="E87" s="350" t="s">
        <v>259</v>
      </c>
      <c r="F87" s="351"/>
      <c r="G87" s="112">
        <v>15000</v>
      </c>
      <c r="H87" s="112">
        <v>7500</v>
      </c>
      <c r="I87" s="112">
        <v>7940</v>
      </c>
      <c r="J87" s="111">
        <f t="shared" si="3"/>
        <v>52.93333333333333</v>
      </c>
      <c r="K87" s="32"/>
      <c r="L87" s="32"/>
      <c r="M87" s="32"/>
      <c r="N87" s="32"/>
      <c r="O87" s="32"/>
      <c r="P87" s="32"/>
      <c r="Q87" s="32"/>
      <c r="R87" s="32"/>
    </row>
    <row r="88" spans="1:18" ht="26.25" customHeight="1">
      <c r="A88" s="138"/>
      <c r="B88" s="144" t="s">
        <v>141</v>
      </c>
      <c r="C88" s="140">
        <v>61423915</v>
      </c>
      <c r="D88" s="146" t="s">
        <v>7</v>
      </c>
      <c r="E88" s="352" t="s">
        <v>260</v>
      </c>
      <c r="F88" s="355"/>
      <c r="G88" s="112">
        <v>8000</v>
      </c>
      <c r="H88" s="112">
        <v>4000</v>
      </c>
      <c r="I88" s="112">
        <v>2000</v>
      </c>
      <c r="J88" s="111">
        <f t="shared" si="3"/>
        <v>25</v>
      </c>
      <c r="K88" s="38"/>
      <c r="L88" s="38"/>
      <c r="M88" s="32"/>
      <c r="N88" s="38"/>
      <c r="O88" s="38"/>
      <c r="P88" s="38"/>
      <c r="Q88" s="38"/>
      <c r="R88" s="38"/>
    </row>
    <row r="89" spans="1:18" ht="21" customHeight="1">
      <c r="A89" s="138"/>
      <c r="B89" s="144" t="s">
        <v>141</v>
      </c>
      <c r="C89" s="140">
        <v>61423915</v>
      </c>
      <c r="D89" s="146" t="s">
        <v>7</v>
      </c>
      <c r="E89" s="350" t="s">
        <v>261</v>
      </c>
      <c r="F89" s="351"/>
      <c r="G89" s="112">
        <v>20000</v>
      </c>
      <c r="H89" s="112">
        <v>10000</v>
      </c>
      <c r="I89" s="112">
        <v>10000</v>
      </c>
      <c r="J89" s="111">
        <f t="shared" si="3"/>
        <v>50</v>
      </c>
      <c r="K89" s="38"/>
      <c r="L89" s="38"/>
      <c r="M89" s="32"/>
      <c r="N89" s="38"/>
      <c r="O89" s="38"/>
      <c r="P89" s="38"/>
      <c r="Q89" s="38"/>
      <c r="R89" s="38"/>
    </row>
    <row r="90" spans="1:18" ht="21" customHeight="1">
      <c r="A90" s="138"/>
      <c r="B90" s="144"/>
      <c r="C90" s="140"/>
      <c r="D90" s="146"/>
      <c r="E90" s="350" t="s">
        <v>306</v>
      </c>
      <c r="F90" s="351"/>
      <c r="G90" s="112">
        <v>5000</v>
      </c>
      <c r="H90" s="112">
        <v>2500</v>
      </c>
      <c r="I90" s="112">
        <v>0</v>
      </c>
      <c r="J90" s="111">
        <f t="shared" si="3"/>
        <v>0</v>
      </c>
      <c r="K90" s="38"/>
      <c r="L90" s="38"/>
      <c r="M90" s="32"/>
      <c r="N90" s="38"/>
      <c r="O90" s="38"/>
      <c r="P90" s="38"/>
      <c r="Q90" s="38"/>
      <c r="R90" s="38"/>
    </row>
    <row r="91" spans="1:18" ht="26.25" customHeight="1">
      <c r="A91" s="138"/>
      <c r="B91" s="144" t="s">
        <v>141</v>
      </c>
      <c r="C91" s="145">
        <v>614233</v>
      </c>
      <c r="D91" s="146" t="s">
        <v>7</v>
      </c>
      <c r="E91" s="352" t="s">
        <v>155</v>
      </c>
      <c r="F91" s="355"/>
      <c r="G91" s="112">
        <v>35000</v>
      </c>
      <c r="H91" s="112">
        <v>17500</v>
      </c>
      <c r="I91" s="112">
        <v>8700</v>
      </c>
      <c r="J91" s="111">
        <f t="shared" si="3"/>
        <v>24.857142857142858</v>
      </c>
      <c r="K91" s="32"/>
      <c r="L91" s="32"/>
      <c r="M91" s="32"/>
      <c r="N91" s="32"/>
      <c r="O91" s="32"/>
      <c r="P91" s="32"/>
      <c r="Q91" s="32"/>
      <c r="R91" s="32"/>
    </row>
    <row r="92" spans="1:18" ht="21" customHeight="1">
      <c r="A92" s="138"/>
      <c r="B92" s="144" t="s">
        <v>141</v>
      </c>
      <c r="C92" s="140">
        <v>614223</v>
      </c>
      <c r="D92" s="146" t="s">
        <v>7</v>
      </c>
      <c r="E92" s="157" t="s">
        <v>156</v>
      </c>
      <c r="F92" s="158"/>
      <c r="G92" s="112">
        <v>20000</v>
      </c>
      <c r="H92" s="112">
        <v>10000</v>
      </c>
      <c r="I92" s="112">
        <v>9697.4</v>
      </c>
      <c r="J92" s="111">
        <f t="shared" si="3"/>
        <v>48.486999999999995</v>
      </c>
      <c r="K92" s="32"/>
      <c r="L92" s="32"/>
      <c r="M92" s="32"/>
      <c r="N92" s="32"/>
      <c r="O92" s="32"/>
      <c r="P92" s="32"/>
      <c r="Q92" s="32"/>
      <c r="R92" s="32"/>
    </row>
    <row r="93" spans="1:19" ht="21" customHeight="1">
      <c r="A93" s="138"/>
      <c r="B93" s="139"/>
      <c r="C93" s="140"/>
      <c r="D93" s="141"/>
      <c r="E93" s="159" t="s">
        <v>157</v>
      </c>
      <c r="F93" s="160"/>
      <c r="G93" s="131">
        <f>SUM(G94:G109)</f>
        <v>868000</v>
      </c>
      <c r="H93" s="131">
        <f>SUM(H94:H109)</f>
        <v>434000</v>
      </c>
      <c r="I93" s="131">
        <f>SUM(I94:I109)</f>
        <v>351848.05</v>
      </c>
      <c r="J93" s="149">
        <f>I93/G93*100</f>
        <v>40.535489631336404</v>
      </c>
      <c r="K93" s="32"/>
      <c r="L93" s="32"/>
      <c r="M93" s="32"/>
      <c r="N93" s="32"/>
      <c r="O93" s="32"/>
      <c r="P93" s="32"/>
      <c r="Q93" s="32"/>
      <c r="R93" s="32"/>
      <c r="S93" s="69"/>
    </row>
    <row r="94" spans="1:19" ht="21" customHeight="1">
      <c r="A94" s="138"/>
      <c r="B94" s="144" t="s">
        <v>158</v>
      </c>
      <c r="C94" s="145">
        <v>614311</v>
      </c>
      <c r="D94" s="146" t="s">
        <v>7</v>
      </c>
      <c r="E94" s="350" t="s">
        <v>159</v>
      </c>
      <c r="F94" s="351"/>
      <c r="G94" s="112">
        <v>60000</v>
      </c>
      <c r="H94" s="112">
        <v>30000</v>
      </c>
      <c r="I94" s="112">
        <v>25162.66</v>
      </c>
      <c r="J94" s="111">
        <f>I94/G94*100</f>
        <v>41.93776666666666</v>
      </c>
      <c r="K94" s="32"/>
      <c r="L94" s="32"/>
      <c r="M94" s="32"/>
      <c r="N94" s="32"/>
      <c r="O94" s="32"/>
      <c r="P94" s="32"/>
      <c r="Q94" s="32"/>
      <c r="R94" s="32"/>
      <c r="S94" s="69"/>
    </row>
    <row r="95" spans="1:19" ht="21" customHeight="1">
      <c r="A95" s="138"/>
      <c r="B95" s="144" t="s">
        <v>160</v>
      </c>
      <c r="C95" s="145">
        <v>614311</v>
      </c>
      <c r="D95" s="146" t="s">
        <v>7</v>
      </c>
      <c r="E95" s="350" t="s">
        <v>161</v>
      </c>
      <c r="F95" s="351"/>
      <c r="G95" s="112">
        <v>12000</v>
      </c>
      <c r="H95" s="112">
        <v>6000</v>
      </c>
      <c r="I95" s="112">
        <v>5000</v>
      </c>
      <c r="J95" s="111">
        <f aca="true" t="shared" si="4" ref="J95:J109">I95/G95*100</f>
        <v>41.66666666666667</v>
      </c>
      <c r="K95" s="38"/>
      <c r="L95" s="38"/>
      <c r="M95" s="32"/>
      <c r="N95" s="38"/>
      <c r="O95" s="38"/>
      <c r="P95" s="38"/>
      <c r="Q95" s="38"/>
      <c r="R95" s="38"/>
      <c r="S95" s="69"/>
    </row>
    <row r="96" spans="1:18" ht="21" customHeight="1">
      <c r="A96" s="138"/>
      <c r="B96" s="144" t="s">
        <v>162</v>
      </c>
      <c r="C96" s="145">
        <v>614311</v>
      </c>
      <c r="D96" s="146" t="s">
        <v>7</v>
      </c>
      <c r="E96" s="350" t="s">
        <v>163</v>
      </c>
      <c r="F96" s="351"/>
      <c r="G96" s="112">
        <v>20000</v>
      </c>
      <c r="H96" s="112">
        <v>10000</v>
      </c>
      <c r="I96" s="112">
        <v>14786.86</v>
      </c>
      <c r="J96" s="111">
        <f t="shared" si="4"/>
        <v>73.93430000000001</v>
      </c>
      <c r="K96" s="32"/>
      <c r="L96" s="32"/>
      <c r="M96" s="32"/>
      <c r="N96" s="32"/>
      <c r="O96" s="32"/>
      <c r="P96" s="32"/>
      <c r="Q96" s="32"/>
      <c r="R96" s="32"/>
    </row>
    <row r="97" spans="1:18" ht="21" customHeight="1">
      <c r="A97" s="138"/>
      <c r="B97" s="144" t="s">
        <v>164</v>
      </c>
      <c r="C97" s="145">
        <v>614311</v>
      </c>
      <c r="D97" s="146" t="s">
        <v>7</v>
      </c>
      <c r="E97" s="350" t="s">
        <v>289</v>
      </c>
      <c r="F97" s="351"/>
      <c r="G97" s="112">
        <v>20000</v>
      </c>
      <c r="H97" s="112">
        <v>10000</v>
      </c>
      <c r="I97" s="112">
        <v>3089.73</v>
      </c>
      <c r="J97" s="111">
        <f t="shared" si="4"/>
        <v>15.44865</v>
      </c>
      <c r="K97" s="32"/>
      <c r="L97" s="32"/>
      <c r="M97" s="32"/>
      <c r="N97" s="32"/>
      <c r="O97" s="32"/>
      <c r="P97" s="32"/>
      <c r="Q97" s="32"/>
      <c r="R97" s="32"/>
    </row>
    <row r="98" spans="1:18" ht="21" customHeight="1">
      <c r="A98" s="138"/>
      <c r="B98" s="144" t="s">
        <v>165</v>
      </c>
      <c r="C98" s="145">
        <v>614234</v>
      </c>
      <c r="D98" s="146" t="s">
        <v>7</v>
      </c>
      <c r="E98" s="350" t="s">
        <v>166</v>
      </c>
      <c r="F98" s="351"/>
      <c r="G98" s="112">
        <v>320000</v>
      </c>
      <c r="H98" s="112">
        <v>160000</v>
      </c>
      <c r="I98" s="112">
        <v>167100</v>
      </c>
      <c r="J98" s="111">
        <f t="shared" si="4"/>
        <v>52.21875</v>
      </c>
      <c r="K98" s="32"/>
      <c r="L98" s="32"/>
      <c r="M98" s="32"/>
      <c r="N98" s="32"/>
      <c r="O98" s="32"/>
      <c r="P98" s="32"/>
      <c r="Q98" s="32"/>
      <c r="R98" s="32"/>
    </row>
    <row r="99" spans="1:18" ht="21" customHeight="1">
      <c r="A99" s="138"/>
      <c r="B99" s="144" t="s">
        <v>167</v>
      </c>
      <c r="C99" s="145">
        <v>614234</v>
      </c>
      <c r="D99" s="146" t="s">
        <v>7</v>
      </c>
      <c r="E99" s="350" t="s">
        <v>168</v>
      </c>
      <c r="F99" s="351"/>
      <c r="G99" s="112">
        <v>10000</v>
      </c>
      <c r="H99" s="112">
        <v>5000</v>
      </c>
      <c r="I99" s="112">
        <v>5000</v>
      </c>
      <c r="J99" s="111">
        <f t="shared" si="4"/>
        <v>50</v>
      </c>
      <c r="K99" s="32"/>
      <c r="L99" s="32"/>
      <c r="M99" s="32"/>
      <c r="N99" s="32"/>
      <c r="O99" s="32"/>
      <c r="P99" s="32"/>
      <c r="Q99" s="32"/>
      <c r="R99" s="32"/>
    </row>
    <row r="100" spans="1:18" ht="21" customHeight="1">
      <c r="A100" s="138"/>
      <c r="B100" s="144" t="s">
        <v>165</v>
      </c>
      <c r="C100" s="145">
        <v>614234</v>
      </c>
      <c r="D100" s="146" t="s">
        <v>52</v>
      </c>
      <c r="E100" s="350" t="s">
        <v>262</v>
      </c>
      <c r="F100" s="351"/>
      <c r="G100" s="112">
        <v>140000</v>
      </c>
      <c r="H100" s="112">
        <v>70000</v>
      </c>
      <c r="I100" s="112">
        <v>0</v>
      </c>
      <c r="J100" s="111">
        <f t="shared" si="4"/>
        <v>0</v>
      </c>
      <c r="K100" s="32"/>
      <c r="L100" s="32"/>
      <c r="M100" s="32"/>
      <c r="N100" s="32"/>
      <c r="O100" s="32"/>
      <c r="P100" s="32"/>
      <c r="Q100" s="32"/>
      <c r="R100" s="32"/>
    </row>
    <row r="101" spans="1:18" ht="21" customHeight="1">
      <c r="A101" s="138"/>
      <c r="B101" s="161" t="s">
        <v>141</v>
      </c>
      <c r="C101" s="162">
        <v>614311</v>
      </c>
      <c r="D101" s="163" t="s">
        <v>7</v>
      </c>
      <c r="E101" s="164" t="s">
        <v>263</v>
      </c>
      <c r="F101" s="165"/>
      <c r="G101" s="112">
        <v>10000</v>
      </c>
      <c r="H101" s="112">
        <v>5000</v>
      </c>
      <c r="I101" s="112">
        <v>1498.8</v>
      </c>
      <c r="J101" s="112">
        <f t="shared" si="4"/>
        <v>14.987999999999998</v>
      </c>
      <c r="K101" s="32"/>
      <c r="L101" s="32"/>
      <c r="M101" s="32"/>
      <c r="N101" s="32"/>
      <c r="O101" s="32"/>
      <c r="P101" s="32"/>
      <c r="Q101" s="32"/>
      <c r="R101" s="32"/>
    </row>
    <row r="102" spans="1:18" ht="21" customHeight="1">
      <c r="A102" s="138"/>
      <c r="B102" s="144" t="s">
        <v>169</v>
      </c>
      <c r="C102" s="145">
        <v>614311</v>
      </c>
      <c r="D102" s="146" t="s">
        <v>7</v>
      </c>
      <c r="E102" s="350" t="s">
        <v>170</v>
      </c>
      <c r="F102" s="351"/>
      <c r="G102" s="112">
        <v>139000</v>
      </c>
      <c r="H102" s="112">
        <v>69500</v>
      </c>
      <c r="I102" s="112">
        <v>67500</v>
      </c>
      <c r="J102" s="112">
        <f t="shared" si="4"/>
        <v>48.561151079136685</v>
      </c>
      <c r="K102" s="32"/>
      <c r="L102" s="32"/>
      <c r="M102" s="32"/>
      <c r="N102" s="32"/>
      <c r="O102" s="32"/>
      <c r="P102" s="32"/>
      <c r="Q102" s="32"/>
      <c r="R102" s="32"/>
    </row>
    <row r="103" spans="1:18" ht="24" customHeight="1">
      <c r="A103" s="138"/>
      <c r="B103" s="144" t="s">
        <v>169</v>
      </c>
      <c r="C103" s="145">
        <v>614311</v>
      </c>
      <c r="D103" s="146" t="s">
        <v>7</v>
      </c>
      <c r="E103" s="352" t="s">
        <v>264</v>
      </c>
      <c r="F103" s="355"/>
      <c r="G103" s="112">
        <v>20000</v>
      </c>
      <c r="H103" s="112">
        <v>10000</v>
      </c>
      <c r="I103" s="112">
        <v>13000</v>
      </c>
      <c r="J103" s="111">
        <f t="shared" si="4"/>
        <v>65</v>
      </c>
      <c r="K103" s="32"/>
      <c r="L103" s="32"/>
      <c r="M103" s="32"/>
      <c r="N103" s="32"/>
      <c r="O103" s="32"/>
      <c r="P103" s="32"/>
      <c r="Q103" s="32"/>
      <c r="R103" s="32"/>
    </row>
    <row r="104" spans="1:18" ht="18.75" customHeight="1">
      <c r="A104" s="138"/>
      <c r="B104" s="144" t="s">
        <v>169</v>
      </c>
      <c r="C104" s="145">
        <v>614311</v>
      </c>
      <c r="D104" s="146" t="s">
        <v>7</v>
      </c>
      <c r="E104" s="350" t="s">
        <v>171</v>
      </c>
      <c r="F104" s="351"/>
      <c r="G104" s="112">
        <v>12000</v>
      </c>
      <c r="H104" s="112">
        <v>6000</v>
      </c>
      <c r="I104" s="112">
        <v>9000</v>
      </c>
      <c r="J104" s="111">
        <f t="shared" si="4"/>
        <v>75</v>
      </c>
      <c r="K104" s="32"/>
      <c r="L104" s="32"/>
      <c r="M104" s="32"/>
      <c r="N104" s="32"/>
      <c r="O104" s="32"/>
      <c r="P104" s="32"/>
      <c r="Q104" s="32"/>
      <c r="R104" s="32"/>
    </row>
    <row r="105" spans="1:18" ht="18.75" customHeight="1">
      <c r="A105" s="138"/>
      <c r="B105" s="144" t="s">
        <v>169</v>
      </c>
      <c r="C105" s="145">
        <v>614311</v>
      </c>
      <c r="D105" s="146" t="s">
        <v>7</v>
      </c>
      <c r="E105" s="350" t="s">
        <v>172</v>
      </c>
      <c r="F105" s="351"/>
      <c r="G105" s="112">
        <v>30000</v>
      </c>
      <c r="H105" s="112">
        <v>15000</v>
      </c>
      <c r="I105" s="112">
        <v>9700</v>
      </c>
      <c r="J105" s="111">
        <f t="shared" si="4"/>
        <v>32.33333333333333</v>
      </c>
      <c r="K105" s="32"/>
      <c r="L105" s="32"/>
      <c r="M105" s="32"/>
      <c r="N105" s="32"/>
      <c r="O105" s="32"/>
      <c r="P105" s="32"/>
      <c r="Q105" s="32"/>
      <c r="R105" s="32"/>
    </row>
    <row r="106" spans="1:18" ht="25.5" customHeight="1">
      <c r="A106" s="138"/>
      <c r="B106" s="144" t="s">
        <v>169</v>
      </c>
      <c r="C106" s="145">
        <v>614311</v>
      </c>
      <c r="D106" s="146" t="s">
        <v>52</v>
      </c>
      <c r="E106" s="352" t="s">
        <v>173</v>
      </c>
      <c r="F106" s="353"/>
      <c r="G106" s="112">
        <v>5000</v>
      </c>
      <c r="H106" s="112">
        <v>2500</v>
      </c>
      <c r="I106" s="112">
        <v>0</v>
      </c>
      <c r="J106" s="111">
        <f t="shared" si="4"/>
        <v>0</v>
      </c>
      <c r="K106" s="32"/>
      <c r="L106" s="32"/>
      <c r="M106" s="32"/>
      <c r="N106" s="32"/>
      <c r="O106" s="32"/>
      <c r="P106" s="32"/>
      <c r="Q106" s="32"/>
      <c r="R106" s="32"/>
    </row>
    <row r="107" spans="1:18" ht="25.5" customHeight="1">
      <c r="A107" s="138"/>
      <c r="B107" s="144" t="s">
        <v>169</v>
      </c>
      <c r="C107" s="145">
        <v>614311</v>
      </c>
      <c r="D107" s="146" t="s">
        <v>7</v>
      </c>
      <c r="E107" s="352" t="s">
        <v>174</v>
      </c>
      <c r="F107" s="353"/>
      <c r="G107" s="112">
        <v>50000</v>
      </c>
      <c r="H107" s="112">
        <v>25000</v>
      </c>
      <c r="I107" s="112">
        <v>21710</v>
      </c>
      <c r="J107" s="111">
        <f t="shared" si="4"/>
        <v>43.419999999999995</v>
      </c>
      <c r="K107" s="32"/>
      <c r="L107" s="32"/>
      <c r="M107" s="32"/>
      <c r="N107" s="32"/>
      <c r="O107" s="32"/>
      <c r="P107" s="32"/>
      <c r="Q107" s="32"/>
      <c r="R107" s="32"/>
    </row>
    <row r="108" spans="1:18" ht="25.5" customHeight="1">
      <c r="A108" s="138"/>
      <c r="B108" s="139" t="s">
        <v>169</v>
      </c>
      <c r="C108" s="140">
        <v>614311</v>
      </c>
      <c r="D108" s="146" t="s">
        <v>7</v>
      </c>
      <c r="E108" s="352" t="s">
        <v>265</v>
      </c>
      <c r="F108" s="354"/>
      <c r="G108" s="112">
        <v>10000</v>
      </c>
      <c r="H108" s="112">
        <v>5000</v>
      </c>
      <c r="I108" s="112">
        <v>9300</v>
      </c>
      <c r="J108" s="111">
        <f t="shared" si="4"/>
        <v>93</v>
      </c>
      <c r="K108" s="32"/>
      <c r="L108" s="32"/>
      <c r="M108" s="32"/>
      <c r="N108" s="32"/>
      <c r="O108" s="32"/>
      <c r="P108" s="32"/>
      <c r="Q108" s="32"/>
      <c r="R108" s="32"/>
    </row>
    <row r="109" spans="1:18" ht="24" customHeight="1">
      <c r="A109" s="138"/>
      <c r="B109" s="139" t="s">
        <v>169</v>
      </c>
      <c r="C109" s="140">
        <v>614311</v>
      </c>
      <c r="D109" s="146" t="s">
        <v>7</v>
      </c>
      <c r="E109" s="352" t="s">
        <v>266</v>
      </c>
      <c r="F109" s="354"/>
      <c r="G109" s="112">
        <v>10000</v>
      </c>
      <c r="H109" s="112">
        <v>5000</v>
      </c>
      <c r="I109" s="112">
        <v>0</v>
      </c>
      <c r="J109" s="111">
        <f t="shared" si="4"/>
        <v>0</v>
      </c>
      <c r="K109" s="32"/>
      <c r="L109" s="32"/>
      <c r="M109" s="32"/>
      <c r="N109" s="32"/>
      <c r="O109" s="32"/>
      <c r="P109" s="32"/>
      <c r="Q109" s="32"/>
      <c r="R109" s="32"/>
    </row>
    <row r="110" spans="1:18" ht="21" customHeight="1">
      <c r="A110" s="138"/>
      <c r="B110" s="144"/>
      <c r="C110" s="145"/>
      <c r="D110" s="146"/>
      <c r="E110" s="153" t="s">
        <v>175</v>
      </c>
      <c r="F110" s="148"/>
      <c r="G110" s="131">
        <f>SUM(G111:G114)</f>
        <v>242000</v>
      </c>
      <c r="H110" s="131">
        <f>SUM(H111:H114)</f>
        <v>121000</v>
      </c>
      <c r="I110" s="131">
        <f>SUM(I111:I114)</f>
        <v>127795.97</v>
      </c>
      <c r="J110" s="166">
        <f aca="true" t="shared" si="5" ref="J110:J129">I110/G110*100</f>
        <v>52.8082520661157</v>
      </c>
      <c r="K110" s="32"/>
      <c r="L110" s="32"/>
      <c r="M110" s="32"/>
      <c r="N110" s="32"/>
      <c r="O110" s="32"/>
      <c r="P110" s="32"/>
      <c r="Q110" s="32"/>
      <c r="R110" s="32"/>
    </row>
    <row r="111" spans="1:18" ht="21" customHeight="1">
      <c r="A111" s="138"/>
      <c r="B111" s="144" t="s">
        <v>176</v>
      </c>
      <c r="C111" s="145">
        <v>614324</v>
      </c>
      <c r="D111" s="146" t="s">
        <v>7</v>
      </c>
      <c r="E111" s="323" t="s">
        <v>177</v>
      </c>
      <c r="F111" s="167"/>
      <c r="G111" s="112">
        <v>180000</v>
      </c>
      <c r="H111" s="112">
        <v>90000</v>
      </c>
      <c r="I111" s="112">
        <v>104299.97</v>
      </c>
      <c r="J111" s="111">
        <f t="shared" si="5"/>
        <v>57.944427777777776</v>
      </c>
      <c r="K111" s="32"/>
      <c r="L111" s="32"/>
      <c r="M111" s="32"/>
      <c r="N111" s="32"/>
      <c r="O111" s="32"/>
      <c r="P111" s="32"/>
      <c r="Q111" s="32"/>
      <c r="R111" s="32"/>
    </row>
    <row r="112" spans="1:18" ht="21" customHeight="1">
      <c r="A112" s="138"/>
      <c r="B112" s="106" t="s">
        <v>164</v>
      </c>
      <c r="C112" s="145">
        <v>614324</v>
      </c>
      <c r="D112" s="146" t="s">
        <v>7</v>
      </c>
      <c r="E112" s="109" t="s">
        <v>178</v>
      </c>
      <c r="F112" s="110"/>
      <c r="G112" s="112">
        <v>10000</v>
      </c>
      <c r="H112" s="112">
        <v>5000</v>
      </c>
      <c r="I112" s="112">
        <v>0</v>
      </c>
      <c r="J112" s="111">
        <f t="shared" si="5"/>
        <v>0</v>
      </c>
      <c r="K112" s="32"/>
      <c r="L112" s="32"/>
      <c r="M112" s="32"/>
      <c r="N112" s="32"/>
      <c r="O112" s="32"/>
      <c r="P112" s="32"/>
      <c r="Q112" s="32"/>
      <c r="R112" s="32"/>
    </row>
    <row r="113" spans="1:18" ht="21" customHeight="1">
      <c r="A113" s="138"/>
      <c r="B113" s="106"/>
      <c r="C113" s="145"/>
      <c r="D113" s="146"/>
      <c r="E113" s="109" t="s">
        <v>307</v>
      </c>
      <c r="F113" s="110"/>
      <c r="G113" s="112">
        <v>5000</v>
      </c>
      <c r="H113" s="112">
        <v>2500</v>
      </c>
      <c r="I113" s="112">
        <v>0</v>
      </c>
      <c r="J113" s="111">
        <f t="shared" si="5"/>
        <v>0</v>
      </c>
      <c r="K113" s="32"/>
      <c r="L113" s="32"/>
      <c r="M113" s="32"/>
      <c r="N113" s="32"/>
      <c r="O113" s="32"/>
      <c r="P113" s="32"/>
      <c r="Q113" s="32"/>
      <c r="R113" s="32"/>
    </row>
    <row r="114" spans="1:18" ht="21" customHeight="1">
      <c r="A114" s="138"/>
      <c r="B114" s="106" t="s">
        <v>176</v>
      </c>
      <c r="C114" s="145">
        <v>614324</v>
      </c>
      <c r="D114" s="146" t="s">
        <v>7</v>
      </c>
      <c r="E114" s="323" t="s">
        <v>179</v>
      </c>
      <c r="F114" s="110"/>
      <c r="G114" s="112">
        <v>47000</v>
      </c>
      <c r="H114" s="112">
        <v>23500</v>
      </c>
      <c r="I114" s="112">
        <v>23496</v>
      </c>
      <c r="J114" s="111">
        <f t="shared" si="5"/>
        <v>49.99148936170213</v>
      </c>
      <c r="K114" s="38"/>
      <c r="L114" s="38"/>
      <c r="M114" s="32"/>
      <c r="N114" s="38"/>
      <c r="O114" s="38"/>
      <c r="P114" s="38"/>
      <c r="Q114" s="38"/>
      <c r="R114" s="38"/>
    </row>
    <row r="115" spans="1:18" ht="21" customHeight="1">
      <c r="A115" s="138"/>
      <c r="B115" s="106"/>
      <c r="C115" s="145"/>
      <c r="D115" s="108"/>
      <c r="E115" s="153" t="s">
        <v>180</v>
      </c>
      <c r="F115" s="167"/>
      <c r="G115" s="131">
        <f>SUM(G116:G117)</f>
        <v>119000</v>
      </c>
      <c r="H115" s="131">
        <f>SUM(H116:H117)</f>
        <v>59500</v>
      </c>
      <c r="I115" s="131">
        <f>SUM(I116:I117)</f>
        <v>63135</v>
      </c>
      <c r="J115" s="166">
        <f t="shared" si="5"/>
        <v>53.054621848739494</v>
      </c>
      <c r="K115" s="32"/>
      <c r="L115" s="32"/>
      <c r="M115" s="32"/>
      <c r="N115" s="32"/>
      <c r="O115" s="32"/>
      <c r="P115" s="32"/>
      <c r="Q115" s="32"/>
      <c r="R115" s="32"/>
    </row>
    <row r="116" spans="1:18" ht="21" customHeight="1">
      <c r="A116" s="138"/>
      <c r="B116" s="106">
        <v>1432</v>
      </c>
      <c r="C116" s="145">
        <v>614324</v>
      </c>
      <c r="D116" s="108" t="s">
        <v>7</v>
      </c>
      <c r="E116" s="323" t="s">
        <v>267</v>
      </c>
      <c r="F116" s="167"/>
      <c r="G116" s="168">
        <v>79200</v>
      </c>
      <c r="H116" s="112">
        <v>39600</v>
      </c>
      <c r="I116" s="168">
        <v>39600</v>
      </c>
      <c r="J116" s="111">
        <f t="shared" si="5"/>
        <v>50</v>
      </c>
      <c r="K116" s="38"/>
      <c r="L116" s="38"/>
      <c r="M116" s="32"/>
      <c r="N116" s="38"/>
      <c r="O116" s="38"/>
      <c r="P116" s="38"/>
      <c r="Q116" s="38"/>
      <c r="R116" s="38"/>
    </row>
    <row r="117" spans="1:18" ht="21" customHeight="1">
      <c r="A117" s="138"/>
      <c r="B117" s="106">
        <v>1432</v>
      </c>
      <c r="C117" s="145">
        <v>614324</v>
      </c>
      <c r="D117" s="146" t="s">
        <v>7</v>
      </c>
      <c r="E117" s="323" t="s">
        <v>181</v>
      </c>
      <c r="F117" s="167"/>
      <c r="G117" s="112">
        <v>39800</v>
      </c>
      <c r="H117" s="112">
        <v>19900</v>
      </c>
      <c r="I117" s="112">
        <v>23535</v>
      </c>
      <c r="J117" s="111">
        <f t="shared" si="5"/>
        <v>59.13316582914573</v>
      </c>
      <c r="K117" s="32"/>
      <c r="L117" s="32"/>
      <c r="M117" s="32"/>
      <c r="N117" s="32"/>
      <c r="O117" s="32"/>
      <c r="P117" s="32"/>
      <c r="Q117" s="32"/>
      <c r="R117" s="32"/>
    </row>
    <row r="118" spans="1:18" ht="21" customHeight="1">
      <c r="A118" s="138"/>
      <c r="B118" s="115"/>
      <c r="C118" s="140"/>
      <c r="D118" s="117"/>
      <c r="E118" s="159" t="s">
        <v>182</v>
      </c>
      <c r="F118" s="130"/>
      <c r="G118" s="131">
        <f>SUM(G119:G129)</f>
        <v>716000</v>
      </c>
      <c r="H118" s="131">
        <f>SUM(H119:H129)</f>
        <v>358000</v>
      </c>
      <c r="I118" s="131">
        <f>SUM(I119:I129)</f>
        <v>151552.47</v>
      </c>
      <c r="J118" s="166">
        <f t="shared" si="5"/>
        <v>21.166546089385474</v>
      </c>
      <c r="K118" s="32"/>
      <c r="L118" s="32"/>
      <c r="M118" s="32"/>
      <c r="N118" s="32"/>
      <c r="O118" s="32"/>
      <c r="P118" s="32"/>
      <c r="Q118" s="32"/>
      <c r="R118" s="32"/>
    </row>
    <row r="119" spans="1:18" ht="21" customHeight="1">
      <c r="A119" s="138"/>
      <c r="B119" s="144" t="s">
        <v>70</v>
      </c>
      <c r="C119" s="145">
        <v>614324</v>
      </c>
      <c r="D119" s="146" t="s">
        <v>7</v>
      </c>
      <c r="E119" s="323" t="s">
        <v>183</v>
      </c>
      <c r="F119" s="148"/>
      <c r="G119" s="112">
        <v>83000</v>
      </c>
      <c r="H119" s="112">
        <v>41500</v>
      </c>
      <c r="I119" s="112">
        <v>12731.42</v>
      </c>
      <c r="J119" s="111">
        <f t="shared" si="5"/>
        <v>15.339060240963857</v>
      </c>
      <c r="K119" s="32"/>
      <c r="L119" s="32"/>
      <c r="M119" s="32"/>
      <c r="N119" s="32"/>
      <c r="O119" s="32"/>
      <c r="P119" s="32"/>
      <c r="Q119" s="32"/>
      <c r="R119" s="32"/>
    </row>
    <row r="120" spans="1:18" ht="21" customHeight="1">
      <c r="A120" s="138"/>
      <c r="B120" s="139" t="s">
        <v>184</v>
      </c>
      <c r="C120" s="140">
        <v>614323</v>
      </c>
      <c r="D120" s="146" t="s">
        <v>7</v>
      </c>
      <c r="E120" s="169" t="s">
        <v>185</v>
      </c>
      <c r="F120" s="160"/>
      <c r="G120" s="112">
        <v>81000</v>
      </c>
      <c r="H120" s="112">
        <v>40500</v>
      </c>
      <c r="I120" s="112">
        <v>40478</v>
      </c>
      <c r="J120" s="111">
        <f t="shared" si="5"/>
        <v>49.97283950617284</v>
      </c>
      <c r="K120" s="38"/>
      <c r="L120" s="38"/>
      <c r="M120" s="32"/>
      <c r="N120" s="38"/>
      <c r="O120" s="38"/>
      <c r="P120" s="38"/>
      <c r="Q120" s="38"/>
      <c r="R120" s="38"/>
    </row>
    <row r="121" spans="1:18" ht="21" customHeight="1">
      <c r="A121" s="138"/>
      <c r="B121" s="161">
        <v>1331</v>
      </c>
      <c r="C121" s="170">
        <v>614429</v>
      </c>
      <c r="D121" s="146" t="s">
        <v>7</v>
      </c>
      <c r="E121" s="323" t="s">
        <v>186</v>
      </c>
      <c r="F121" s="148"/>
      <c r="G121" s="112">
        <v>100000</v>
      </c>
      <c r="H121" s="112">
        <v>50000</v>
      </c>
      <c r="I121" s="112">
        <v>49998</v>
      </c>
      <c r="J121" s="111">
        <f t="shared" si="5"/>
        <v>49.998</v>
      </c>
      <c r="K121" s="38"/>
      <c r="L121" s="38"/>
      <c r="M121" s="32"/>
      <c r="N121" s="38"/>
      <c r="O121" s="38"/>
      <c r="P121" s="38"/>
      <c r="Q121" s="38"/>
      <c r="R121" s="38"/>
    </row>
    <row r="122" spans="1:18" ht="21" customHeight="1">
      <c r="A122" s="138"/>
      <c r="B122" s="161">
        <v>1331</v>
      </c>
      <c r="C122" s="170">
        <v>614429</v>
      </c>
      <c r="D122" s="146" t="s">
        <v>7</v>
      </c>
      <c r="E122" s="323" t="s">
        <v>187</v>
      </c>
      <c r="F122" s="148"/>
      <c r="G122" s="112">
        <v>25000</v>
      </c>
      <c r="H122" s="112">
        <v>12500</v>
      </c>
      <c r="I122" s="112">
        <v>12498</v>
      </c>
      <c r="J122" s="111">
        <f t="shared" si="5"/>
        <v>49.992</v>
      </c>
      <c r="K122" s="38"/>
      <c r="L122" s="38"/>
      <c r="M122" s="32"/>
      <c r="N122" s="38"/>
      <c r="O122" s="38"/>
      <c r="P122" s="38"/>
      <c r="Q122" s="38"/>
      <c r="R122" s="38"/>
    </row>
    <row r="123" spans="1:18" ht="21" customHeight="1">
      <c r="A123" s="138"/>
      <c r="B123" s="161">
        <v>1331</v>
      </c>
      <c r="C123" s="170">
        <v>614429</v>
      </c>
      <c r="D123" s="146" t="s">
        <v>7</v>
      </c>
      <c r="E123" s="323" t="s">
        <v>188</v>
      </c>
      <c r="F123" s="148"/>
      <c r="G123" s="112">
        <v>25000</v>
      </c>
      <c r="H123" s="112">
        <v>12500</v>
      </c>
      <c r="I123" s="112">
        <v>2350</v>
      </c>
      <c r="J123" s="111">
        <f t="shared" si="5"/>
        <v>9.4</v>
      </c>
      <c r="K123" s="38"/>
      <c r="L123" s="38"/>
      <c r="M123" s="32"/>
      <c r="N123" s="38"/>
      <c r="O123" s="38"/>
      <c r="P123" s="38"/>
      <c r="Q123" s="38"/>
      <c r="R123" s="38"/>
    </row>
    <row r="124" spans="1:18" ht="21" customHeight="1">
      <c r="A124" s="138"/>
      <c r="B124" s="161">
        <v>1331</v>
      </c>
      <c r="C124" s="170">
        <v>614429</v>
      </c>
      <c r="D124" s="146" t="s">
        <v>7</v>
      </c>
      <c r="E124" s="346" t="s">
        <v>189</v>
      </c>
      <c r="F124" s="347"/>
      <c r="G124" s="112">
        <v>22000</v>
      </c>
      <c r="H124" s="112">
        <v>11000</v>
      </c>
      <c r="I124" s="112">
        <v>6409</v>
      </c>
      <c r="J124" s="111">
        <f t="shared" si="5"/>
        <v>29.131818181818183</v>
      </c>
      <c r="K124" s="32"/>
      <c r="L124" s="32"/>
      <c r="M124" s="32"/>
      <c r="N124" s="32"/>
      <c r="O124" s="32"/>
      <c r="P124" s="32"/>
      <c r="Q124" s="32"/>
      <c r="R124" s="32"/>
    </row>
    <row r="125" spans="1:18" ht="21" customHeight="1">
      <c r="A125" s="138"/>
      <c r="B125" s="161">
        <v>1320</v>
      </c>
      <c r="C125" s="170">
        <v>614311</v>
      </c>
      <c r="D125" s="146" t="s">
        <v>7</v>
      </c>
      <c r="E125" s="323" t="s">
        <v>190</v>
      </c>
      <c r="F125" s="148"/>
      <c r="G125" s="112">
        <v>5000</v>
      </c>
      <c r="H125" s="112">
        <v>2500</v>
      </c>
      <c r="I125" s="112">
        <v>2400</v>
      </c>
      <c r="J125" s="111">
        <f t="shared" si="5"/>
        <v>48</v>
      </c>
      <c r="K125" s="32"/>
      <c r="L125" s="32"/>
      <c r="M125" s="32"/>
      <c r="N125" s="32"/>
      <c r="O125" s="32"/>
      <c r="P125" s="32"/>
      <c r="Q125" s="32"/>
      <c r="R125" s="32"/>
    </row>
    <row r="126" spans="1:18" ht="21" customHeight="1">
      <c r="A126" s="138"/>
      <c r="B126" s="171" t="s">
        <v>191</v>
      </c>
      <c r="C126" s="321">
        <v>61423916</v>
      </c>
      <c r="D126" s="173" t="s">
        <v>7</v>
      </c>
      <c r="E126" s="323" t="s">
        <v>192</v>
      </c>
      <c r="F126" s="110"/>
      <c r="G126" s="112">
        <v>290000</v>
      </c>
      <c r="H126" s="112">
        <v>145000</v>
      </c>
      <c r="I126" s="112">
        <v>4984.49</v>
      </c>
      <c r="J126" s="111">
        <f t="shared" si="5"/>
        <v>1.7187896551724136</v>
      </c>
      <c r="K126" s="32"/>
      <c r="L126" s="32"/>
      <c r="M126" s="32"/>
      <c r="N126" s="32"/>
      <c r="O126" s="32"/>
      <c r="P126" s="32"/>
      <c r="Q126" s="32"/>
      <c r="R126" s="32"/>
    </row>
    <row r="127" spans="1:18" ht="21" customHeight="1">
      <c r="A127" s="138"/>
      <c r="B127" s="171">
        <v>1331</v>
      </c>
      <c r="C127" s="172">
        <v>614521</v>
      </c>
      <c r="D127" s="173" t="s">
        <v>7</v>
      </c>
      <c r="E127" s="323" t="s">
        <v>194</v>
      </c>
      <c r="F127" s="110"/>
      <c r="G127" s="112">
        <v>50000</v>
      </c>
      <c r="H127" s="112">
        <v>25000</v>
      </c>
      <c r="I127" s="112">
        <v>0</v>
      </c>
      <c r="J127" s="111">
        <f t="shared" si="5"/>
        <v>0</v>
      </c>
      <c r="K127" s="32"/>
      <c r="L127" s="32"/>
      <c r="M127" s="32"/>
      <c r="N127" s="32"/>
      <c r="O127" s="32"/>
      <c r="P127" s="32"/>
      <c r="Q127" s="32"/>
      <c r="R127" s="32"/>
    </row>
    <row r="128" spans="1:18" ht="21" customHeight="1">
      <c r="A128" s="138"/>
      <c r="B128" s="174"/>
      <c r="C128" s="175"/>
      <c r="D128" s="173"/>
      <c r="E128" s="169" t="s">
        <v>308</v>
      </c>
      <c r="F128" s="121"/>
      <c r="G128" s="112">
        <v>10000</v>
      </c>
      <c r="H128" s="112">
        <v>5000</v>
      </c>
      <c r="I128" s="112">
        <v>10000</v>
      </c>
      <c r="J128" s="111">
        <f t="shared" si="5"/>
        <v>100</v>
      </c>
      <c r="K128" s="32"/>
      <c r="L128" s="32"/>
      <c r="M128" s="32"/>
      <c r="N128" s="32"/>
      <c r="O128" s="32"/>
      <c r="P128" s="32"/>
      <c r="Q128" s="32"/>
      <c r="R128" s="32"/>
    </row>
    <row r="129" spans="1:18" ht="21" customHeight="1">
      <c r="A129" s="138"/>
      <c r="B129" s="174" t="s">
        <v>70</v>
      </c>
      <c r="C129" s="175">
        <v>614800</v>
      </c>
      <c r="D129" s="173" t="s">
        <v>7</v>
      </c>
      <c r="E129" s="169" t="s">
        <v>229</v>
      </c>
      <c r="F129" s="160"/>
      <c r="G129" s="112">
        <v>25000</v>
      </c>
      <c r="H129" s="112">
        <v>12500</v>
      </c>
      <c r="I129" s="112">
        <v>9703.56</v>
      </c>
      <c r="J129" s="111">
        <f t="shared" si="5"/>
        <v>38.81424</v>
      </c>
      <c r="K129" s="32"/>
      <c r="L129" s="32"/>
      <c r="M129" s="32"/>
      <c r="N129" s="32"/>
      <c r="O129" s="32"/>
      <c r="P129" s="32"/>
      <c r="Q129" s="32"/>
      <c r="R129" s="32"/>
    </row>
    <row r="130" spans="1:18" ht="21.75" customHeight="1">
      <c r="A130" s="138"/>
      <c r="B130" s="174"/>
      <c r="C130" s="175"/>
      <c r="D130" s="176"/>
      <c r="E130" s="159" t="s">
        <v>195</v>
      </c>
      <c r="F130" s="121"/>
      <c r="G130" s="131">
        <f>SUM(G131:G132)</f>
        <v>150000</v>
      </c>
      <c r="H130" s="131">
        <f>SUM(H131:H132)</f>
        <v>75000</v>
      </c>
      <c r="I130" s="131">
        <f>SUM(I131:I132)</f>
        <v>68398.2</v>
      </c>
      <c r="J130" s="166">
        <f>I130/G130</f>
        <v>0.455988</v>
      </c>
      <c r="K130" s="32"/>
      <c r="L130" s="32"/>
      <c r="M130" s="32"/>
      <c r="N130" s="32"/>
      <c r="O130" s="32"/>
      <c r="P130" s="32"/>
      <c r="Q130" s="32"/>
      <c r="R130" s="32"/>
    </row>
    <row r="131" spans="1:18" ht="21.75" customHeight="1">
      <c r="A131" s="138"/>
      <c r="B131" s="174" t="s">
        <v>70</v>
      </c>
      <c r="C131" s="175">
        <v>616332</v>
      </c>
      <c r="D131" s="176" t="s">
        <v>7</v>
      </c>
      <c r="E131" s="169" t="s">
        <v>268</v>
      </c>
      <c r="F131" s="177"/>
      <c r="G131" s="112">
        <v>30000</v>
      </c>
      <c r="H131" s="112">
        <v>15000</v>
      </c>
      <c r="I131" s="112">
        <v>30000</v>
      </c>
      <c r="J131" s="111">
        <f>I131/G131*100</f>
        <v>100</v>
      </c>
      <c r="K131" s="32"/>
      <c r="L131" s="32"/>
      <c r="M131" s="32"/>
      <c r="N131" s="32"/>
      <c r="O131" s="32"/>
      <c r="P131" s="32"/>
      <c r="Q131" s="32"/>
      <c r="R131" s="32"/>
    </row>
    <row r="132" spans="1:18" ht="21.75" customHeight="1">
      <c r="A132" s="138"/>
      <c r="B132" s="178"/>
      <c r="C132" s="179"/>
      <c r="D132" s="173"/>
      <c r="E132" s="323" t="s">
        <v>196</v>
      </c>
      <c r="F132" s="180"/>
      <c r="G132" s="112">
        <v>120000</v>
      </c>
      <c r="H132" s="112">
        <v>60000</v>
      </c>
      <c r="I132" s="112">
        <f>36339+2059.2</f>
        <v>38398.2</v>
      </c>
      <c r="J132" s="111">
        <f>I132/G132*100</f>
        <v>31.998499999999996</v>
      </c>
      <c r="K132" s="16"/>
      <c r="L132" s="16"/>
      <c r="M132" s="32"/>
      <c r="N132" s="38"/>
      <c r="O132" s="38"/>
      <c r="P132" s="38"/>
      <c r="Q132" s="38"/>
      <c r="R132" s="38"/>
    </row>
    <row r="133" spans="1:18" ht="21.75" customHeight="1">
      <c r="A133" s="138"/>
      <c r="B133" s="132"/>
      <c r="C133" s="133"/>
      <c r="D133" s="134"/>
      <c r="E133" s="135"/>
      <c r="F133" s="136"/>
      <c r="G133" s="137"/>
      <c r="H133" s="137"/>
      <c r="I133" s="137"/>
      <c r="J133" s="181"/>
      <c r="K133" s="14"/>
      <c r="L133" s="95"/>
      <c r="M133" s="95"/>
      <c r="N133" s="32"/>
      <c r="O133" s="32"/>
      <c r="P133" s="32"/>
      <c r="Q133" s="32"/>
      <c r="R133" s="32"/>
    </row>
    <row r="134" spans="1:18" ht="21.75" customHeight="1">
      <c r="A134" s="68"/>
      <c r="B134" s="41"/>
      <c r="C134" s="42"/>
      <c r="D134" s="43"/>
      <c r="E134" s="44" t="s">
        <v>197</v>
      </c>
      <c r="F134" s="45"/>
      <c r="G134" s="64">
        <f>SUM(G135:G169)-G136-G144-G160</f>
        <v>3946000</v>
      </c>
      <c r="H134" s="64">
        <f>SUM(H135:H169)-H136-H144-H160</f>
        <v>1973000</v>
      </c>
      <c r="I134" s="64">
        <f>SUM(I135:I169)-I136-I144-I160</f>
        <v>912862.8500000001</v>
      </c>
      <c r="J134" s="63">
        <f>I134/G134*100</f>
        <v>23.133878611251905</v>
      </c>
      <c r="K134" s="349"/>
      <c r="L134" s="94"/>
      <c r="M134" s="94"/>
      <c r="N134" s="82"/>
      <c r="O134" s="82"/>
      <c r="P134" s="82"/>
      <c r="Q134" s="82"/>
      <c r="R134" s="82"/>
    </row>
    <row r="135" spans="1:18" ht="21.75" customHeight="1">
      <c r="A135" s="66"/>
      <c r="B135" s="115"/>
      <c r="C135" s="116"/>
      <c r="D135" s="117"/>
      <c r="E135" s="118"/>
      <c r="F135" s="119"/>
      <c r="G135" s="112"/>
      <c r="H135" s="112"/>
      <c r="I135" s="112"/>
      <c r="J135" s="120"/>
      <c r="K135" s="349"/>
      <c r="L135" s="94"/>
      <c r="M135" s="94"/>
      <c r="N135" s="82"/>
      <c r="O135" s="82"/>
      <c r="P135" s="82"/>
      <c r="Q135" s="82"/>
      <c r="R135" s="82"/>
    </row>
    <row r="136" spans="1:18" ht="25.5" customHeight="1">
      <c r="A136" s="66"/>
      <c r="B136" s="115"/>
      <c r="C136" s="116"/>
      <c r="D136" s="117"/>
      <c r="E136" s="118" t="s">
        <v>269</v>
      </c>
      <c r="F136" s="121"/>
      <c r="G136" s="122">
        <f>SUM(G137:G143)</f>
        <v>1352000</v>
      </c>
      <c r="H136" s="122">
        <f>SUM(H137:H143)</f>
        <v>676000</v>
      </c>
      <c r="I136" s="122">
        <f>SUM(I137:I143)</f>
        <v>30522.96</v>
      </c>
      <c r="J136" s="329">
        <f aca="true" t="shared" si="6" ref="J136:J168">I136/G136*100</f>
        <v>2.257615384615385</v>
      </c>
      <c r="K136" s="16"/>
      <c r="L136" s="16"/>
      <c r="M136" s="16"/>
      <c r="N136" s="16"/>
      <c r="O136" s="16"/>
      <c r="P136" s="16"/>
      <c r="Q136" s="16"/>
      <c r="R136" s="16"/>
    </row>
    <row r="137" spans="1:18" ht="25.5" customHeight="1">
      <c r="A137" s="67"/>
      <c r="B137" s="115" t="s">
        <v>209</v>
      </c>
      <c r="C137" s="116">
        <v>821000</v>
      </c>
      <c r="D137" s="117" t="s">
        <v>50</v>
      </c>
      <c r="E137" s="344" t="s">
        <v>228</v>
      </c>
      <c r="F137" s="345"/>
      <c r="G137" s="112">
        <v>200000</v>
      </c>
      <c r="H137" s="112">
        <v>100000</v>
      </c>
      <c r="I137" s="112">
        <v>24616.8</v>
      </c>
      <c r="J137" s="111">
        <f t="shared" si="6"/>
        <v>12.3084</v>
      </c>
      <c r="K137" s="16"/>
      <c r="L137" s="16"/>
      <c r="M137" s="16"/>
      <c r="N137" s="38"/>
      <c r="O137" s="38"/>
      <c r="P137" s="38"/>
      <c r="Q137" s="38"/>
      <c r="R137" s="38"/>
    </row>
    <row r="138" spans="1:25" ht="25.5" customHeight="1">
      <c r="A138" s="66"/>
      <c r="B138" s="115" t="s">
        <v>169</v>
      </c>
      <c r="C138" s="123" t="s">
        <v>199</v>
      </c>
      <c r="D138" s="117" t="s">
        <v>7</v>
      </c>
      <c r="E138" s="344" t="s">
        <v>207</v>
      </c>
      <c r="F138" s="345"/>
      <c r="G138" s="112">
        <v>100000</v>
      </c>
      <c r="H138" s="112">
        <v>50000</v>
      </c>
      <c r="I138" s="112">
        <v>0</v>
      </c>
      <c r="J138" s="111">
        <f t="shared" si="6"/>
        <v>0</v>
      </c>
      <c r="K138" s="16"/>
      <c r="L138" s="16"/>
      <c r="M138" s="16"/>
      <c r="N138" s="16"/>
      <c r="O138" s="16"/>
      <c r="P138" s="97"/>
      <c r="Q138" s="16"/>
      <c r="R138" s="92"/>
      <c r="S138" s="2"/>
      <c r="T138" s="2"/>
      <c r="U138" s="2"/>
      <c r="V138" s="2"/>
      <c r="W138" s="2"/>
      <c r="X138" s="2"/>
      <c r="Y138" s="2"/>
    </row>
    <row r="139" spans="1:18" ht="25.5" customHeight="1">
      <c r="A139" s="68"/>
      <c r="B139" s="115" t="s">
        <v>169</v>
      </c>
      <c r="C139" s="116">
        <v>821600</v>
      </c>
      <c r="D139" s="117" t="s">
        <v>7</v>
      </c>
      <c r="E139" s="344" t="s">
        <v>230</v>
      </c>
      <c r="F139" s="345"/>
      <c r="G139" s="112">
        <v>500000</v>
      </c>
      <c r="H139" s="112">
        <v>250000</v>
      </c>
      <c r="I139" s="112">
        <v>0</v>
      </c>
      <c r="J139" s="111">
        <f t="shared" si="6"/>
        <v>0</v>
      </c>
      <c r="K139" s="16"/>
      <c r="L139" s="16"/>
      <c r="M139" s="16"/>
      <c r="N139" s="38"/>
      <c r="O139" s="38"/>
      <c r="P139" s="38"/>
      <c r="Q139" s="38"/>
      <c r="R139" s="38"/>
    </row>
    <row r="140" spans="1:18" ht="25.5" customHeight="1">
      <c r="A140" s="66"/>
      <c r="B140" s="115" t="s">
        <v>169</v>
      </c>
      <c r="C140" s="116">
        <v>821600</v>
      </c>
      <c r="D140" s="117" t="s">
        <v>7</v>
      </c>
      <c r="E140" s="344" t="s">
        <v>270</v>
      </c>
      <c r="F140" s="345"/>
      <c r="G140" s="112">
        <v>50000</v>
      </c>
      <c r="H140" s="112">
        <v>25000</v>
      </c>
      <c r="I140" s="112">
        <v>0</v>
      </c>
      <c r="J140" s="111">
        <f t="shared" si="6"/>
        <v>0</v>
      </c>
      <c r="K140" s="16"/>
      <c r="L140" s="16"/>
      <c r="M140" s="16"/>
      <c r="N140" s="38"/>
      <c r="O140" s="38"/>
      <c r="P140" s="38"/>
      <c r="Q140" s="38"/>
      <c r="R140" s="38"/>
    </row>
    <row r="141" spans="1:18" ht="25.5" customHeight="1">
      <c r="A141" s="66"/>
      <c r="B141" s="115" t="s">
        <v>123</v>
      </c>
      <c r="C141" s="123" t="s">
        <v>199</v>
      </c>
      <c r="D141" s="124" t="s">
        <v>201</v>
      </c>
      <c r="E141" s="322" t="s">
        <v>202</v>
      </c>
      <c r="F141" s="125"/>
      <c r="G141" s="112">
        <v>40000</v>
      </c>
      <c r="H141" s="112">
        <v>20000</v>
      </c>
      <c r="I141" s="112">
        <v>0</v>
      </c>
      <c r="J141" s="111">
        <f t="shared" si="6"/>
        <v>0</v>
      </c>
      <c r="K141" s="16"/>
      <c r="L141" s="16"/>
      <c r="M141" s="16"/>
      <c r="N141" s="38"/>
      <c r="O141" s="38"/>
      <c r="P141" s="38"/>
      <c r="Q141" s="38"/>
      <c r="R141" s="38"/>
    </row>
    <row r="142" spans="1:18" ht="25.5" customHeight="1">
      <c r="A142" s="66"/>
      <c r="B142" s="106" t="s">
        <v>211</v>
      </c>
      <c r="C142" s="126">
        <v>821300</v>
      </c>
      <c r="D142" s="108" t="s">
        <v>20</v>
      </c>
      <c r="E142" s="346" t="s">
        <v>212</v>
      </c>
      <c r="F142" s="347"/>
      <c r="G142" s="112">
        <v>328000</v>
      </c>
      <c r="H142" s="112">
        <v>164000</v>
      </c>
      <c r="I142" s="112">
        <v>5906.16</v>
      </c>
      <c r="J142" s="111">
        <f t="shared" si="6"/>
        <v>1.8006585365853658</v>
      </c>
      <c r="K142" s="16"/>
      <c r="L142" s="16"/>
      <c r="M142" s="16"/>
      <c r="N142" s="38"/>
      <c r="O142" s="38"/>
      <c r="P142" s="38"/>
      <c r="Q142" s="38"/>
      <c r="R142" s="38"/>
    </row>
    <row r="143" spans="1:18" ht="25.5" customHeight="1">
      <c r="A143" s="66"/>
      <c r="B143" s="115" t="s">
        <v>209</v>
      </c>
      <c r="C143" s="116">
        <v>821000</v>
      </c>
      <c r="D143" s="117" t="s">
        <v>50</v>
      </c>
      <c r="E143" s="127" t="s">
        <v>271</v>
      </c>
      <c r="F143" s="121"/>
      <c r="G143" s="111">
        <v>134000</v>
      </c>
      <c r="H143" s="112">
        <v>67000</v>
      </c>
      <c r="I143" s="111">
        <v>0</v>
      </c>
      <c r="J143" s="111">
        <f t="shared" si="6"/>
        <v>0</v>
      </c>
      <c r="K143" s="83"/>
      <c r="L143" s="83"/>
      <c r="M143" s="16"/>
      <c r="N143" s="83"/>
      <c r="O143" s="83"/>
      <c r="P143" s="83"/>
      <c r="Q143" s="83"/>
      <c r="R143" s="83"/>
    </row>
    <row r="144" spans="1:18" ht="25.5" customHeight="1">
      <c r="A144" s="66"/>
      <c r="B144" s="115"/>
      <c r="C144" s="116"/>
      <c r="D144" s="117"/>
      <c r="E144" s="118" t="s">
        <v>272</v>
      </c>
      <c r="F144" s="121"/>
      <c r="G144" s="122">
        <f>SUM(G145:G159)</f>
        <v>1869000</v>
      </c>
      <c r="H144" s="122">
        <f>SUM(H145:H159)</f>
        <v>934500</v>
      </c>
      <c r="I144" s="122">
        <f>SUM(I145:I159)</f>
        <v>661268.4200000002</v>
      </c>
      <c r="J144" s="329">
        <f t="shared" si="6"/>
        <v>35.38086784376673</v>
      </c>
      <c r="K144" s="16"/>
      <c r="L144" s="16"/>
      <c r="M144" s="16"/>
      <c r="N144" s="32"/>
      <c r="O144" s="32"/>
      <c r="P144" s="32"/>
      <c r="Q144" s="32"/>
      <c r="R144" s="32"/>
    </row>
    <row r="145" spans="1:18" ht="25.5" customHeight="1">
      <c r="A145" s="66"/>
      <c r="B145" s="115" t="s">
        <v>273</v>
      </c>
      <c r="C145" s="123" t="s">
        <v>199</v>
      </c>
      <c r="D145" s="124" t="s">
        <v>200</v>
      </c>
      <c r="E145" s="344" t="s">
        <v>274</v>
      </c>
      <c r="F145" s="345"/>
      <c r="G145" s="112">
        <v>1047000</v>
      </c>
      <c r="H145" s="112">
        <v>523500</v>
      </c>
      <c r="I145" s="112">
        <v>438044.2</v>
      </c>
      <c r="J145" s="111">
        <f t="shared" si="6"/>
        <v>41.83803247373448</v>
      </c>
      <c r="K145" s="16"/>
      <c r="L145" s="16"/>
      <c r="M145" s="16"/>
      <c r="N145" s="74"/>
      <c r="O145" s="38"/>
      <c r="P145" s="38"/>
      <c r="Q145" s="38"/>
      <c r="R145" s="38"/>
    </row>
    <row r="146" spans="1:18" ht="26.25" customHeight="1">
      <c r="A146" s="66"/>
      <c r="B146" s="115" t="s">
        <v>164</v>
      </c>
      <c r="C146" s="128" t="s">
        <v>205</v>
      </c>
      <c r="D146" s="117" t="s">
        <v>7</v>
      </c>
      <c r="E146" s="346" t="s">
        <v>206</v>
      </c>
      <c r="F146" s="347"/>
      <c r="G146" s="112">
        <v>130000</v>
      </c>
      <c r="H146" s="112">
        <v>65000</v>
      </c>
      <c r="I146" s="112">
        <v>126618.82</v>
      </c>
      <c r="J146" s="111">
        <f t="shared" si="6"/>
        <v>97.39909230769231</v>
      </c>
      <c r="K146" s="16"/>
      <c r="L146" s="16"/>
      <c r="M146" s="16"/>
      <c r="N146" s="96"/>
      <c r="O146" s="32"/>
      <c r="P146" s="32"/>
      <c r="Q146" s="32"/>
      <c r="R146" s="32"/>
    </row>
    <row r="147" spans="1:18" ht="26.25" customHeight="1">
      <c r="A147" s="66"/>
      <c r="B147" s="115"/>
      <c r="C147" s="318"/>
      <c r="D147" s="117"/>
      <c r="E147" s="323" t="s">
        <v>309</v>
      </c>
      <c r="F147" s="109"/>
      <c r="G147" s="112">
        <v>45000</v>
      </c>
      <c r="H147" s="112">
        <v>22500</v>
      </c>
      <c r="I147" s="112">
        <v>0</v>
      </c>
      <c r="J147" s="111">
        <f t="shared" si="6"/>
        <v>0</v>
      </c>
      <c r="K147" s="16"/>
      <c r="L147" s="16"/>
      <c r="M147" s="16"/>
      <c r="N147" s="96"/>
      <c r="O147" s="32"/>
      <c r="P147" s="32"/>
      <c r="Q147" s="32"/>
      <c r="R147" s="32"/>
    </row>
    <row r="148" spans="1:18" ht="23.25" customHeight="1">
      <c r="A148" s="66"/>
      <c r="B148" s="115" t="s">
        <v>193</v>
      </c>
      <c r="C148" s="123" t="s">
        <v>199</v>
      </c>
      <c r="D148" s="129" t="s">
        <v>203</v>
      </c>
      <c r="E148" s="323" t="s">
        <v>204</v>
      </c>
      <c r="F148" s="110"/>
      <c r="G148" s="112">
        <v>100000</v>
      </c>
      <c r="H148" s="112">
        <v>50000</v>
      </c>
      <c r="I148" s="112">
        <v>8000</v>
      </c>
      <c r="J148" s="111">
        <f t="shared" si="6"/>
        <v>8</v>
      </c>
      <c r="K148" s="16"/>
      <c r="L148" s="16"/>
      <c r="M148" s="16"/>
      <c r="N148" s="74"/>
      <c r="O148" s="32"/>
      <c r="P148" s="32"/>
      <c r="Q148" s="32"/>
      <c r="R148" s="32"/>
    </row>
    <row r="149" spans="1:18" ht="21" customHeight="1">
      <c r="A149" s="66"/>
      <c r="B149" s="115" t="s">
        <v>129</v>
      </c>
      <c r="C149" s="116">
        <v>821600</v>
      </c>
      <c r="D149" s="117" t="s">
        <v>7</v>
      </c>
      <c r="E149" s="127" t="s">
        <v>213</v>
      </c>
      <c r="F149" s="121"/>
      <c r="G149" s="112">
        <v>30000</v>
      </c>
      <c r="H149" s="112">
        <v>15000</v>
      </c>
      <c r="I149" s="112">
        <v>0</v>
      </c>
      <c r="J149" s="111">
        <f t="shared" si="6"/>
        <v>0</v>
      </c>
      <c r="K149" s="16"/>
      <c r="L149" s="16"/>
      <c r="M149" s="16"/>
      <c r="N149" s="74"/>
      <c r="O149" s="32"/>
      <c r="P149" s="32"/>
      <c r="Q149" s="32"/>
      <c r="R149" s="32"/>
    </row>
    <row r="150" spans="1:18" ht="21" customHeight="1">
      <c r="A150" s="66"/>
      <c r="B150" s="115" t="s">
        <v>218</v>
      </c>
      <c r="C150" s="116">
        <v>615117</v>
      </c>
      <c r="D150" s="117" t="s">
        <v>7</v>
      </c>
      <c r="E150" s="127" t="s">
        <v>219</v>
      </c>
      <c r="F150" s="121"/>
      <c r="G150" s="112">
        <v>25000</v>
      </c>
      <c r="H150" s="112">
        <v>12500</v>
      </c>
      <c r="I150" s="112">
        <v>2000</v>
      </c>
      <c r="J150" s="111">
        <f t="shared" si="6"/>
        <v>8</v>
      </c>
      <c r="K150" s="83"/>
      <c r="L150" s="83"/>
      <c r="M150" s="16"/>
      <c r="N150" s="74"/>
      <c r="O150" s="84"/>
      <c r="P150" s="84"/>
      <c r="Q150" s="84"/>
      <c r="R150" s="84"/>
    </row>
    <row r="151" spans="1:18" ht="21" customHeight="1">
      <c r="A151" s="66"/>
      <c r="B151" s="106" t="s">
        <v>70</v>
      </c>
      <c r="C151" s="107">
        <v>821111</v>
      </c>
      <c r="D151" s="108" t="s">
        <v>7</v>
      </c>
      <c r="E151" s="109" t="s">
        <v>208</v>
      </c>
      <c r="F151" s="110"/>
      <c r="G151" s="112">
        <v>100000</v>
      </c>
      <c r="H151" s="112">
        <v>50000</v>
      </c>
      <c r="I151" s="112">
        <v>0</v>
      </c>
      <c r="J151" s="112">
        <f t="shared" si="6"/>
        <v>0</v>
      </c>
      <c r="K151" s="16"/>
      <c r="L151" s="16"/>
      <c r="M151" s="16"/>
      <c r="N151" s="74"/>
      <c r="O151" s="32"/>
      <c r="P151" s="32"/>
      <c r="Q151" s="32"/>
      <c r="R151" s="32"/>
    </row>
    <row r="152" spans="1:18" ht="21" customHeight="1">
      <c r="A152" s="66"/>
      <c r="B152" s="106" t="s">
        <v>209</v>
      </c>
      <c r="C152" s="107">
        <v>821520</v>
      </c>
      <c r="D152" s="108" t="s">
        <v>7</v>
      </c>
      <c r="E152" s="344" t="s">
        <v>210</v>
      </c>
      <c r="F152" s="348"/>
      <c r="G152" s="112">
        <v>125000</v>
      </c>
      <c r="H152" s="112">
        <v>62500</v>
      </c>
      <c r="I152" s="112">
        <v>13546.43</v>
      </c>
      <c r="J152" s="112">
        <f t="shared" si="6"/>
        <v>10.837144</v>
      </c>
      <c r="K152" s="16"/>
      <c r="L152" s="16"/>
      <c r="M152" s="16"/>
      <c r="N152" s="74"/>
      <c r="O152" s="32"/>
      <c r="P152" s="32"/>
      <c r="Q152" s="32"/>
      <c r="R152" s="32"/>
    </row>
    <row r="153" spans="1:18" ht="21" customHeight="1">
      <c r="A153" s="66"/>
      <c r="B153" s="115"/>
      <c r="C153" s="116"/>
      <c r="D153" s="117"/>
      <c r="E153" s="319" t="s">
        <v>310</v>
      </c>
      <c r="F153" s="320"/>
      <c r="G153" s="112">
        <v>50000</v>
      </c>
      <c r="H153" s="112">
        <v>25000</v>
      </c>
      <c r="I153" s="112">
        <v>0</v>
      </c>
      <c r="J153" s="111">
        <f t="shared" si="6"/>
        <v>0</v>
      </c>
      <c r="K153" s="16"/>
      <c r="L153" s="16"/>
      <c r="M153" s="16"/>
      <c r="N153" s="74"/>
      <c r="O153" s="32"/>
      <c r="P153" s="32"/>
      <c r="Q153" s="32"/>
      <c r="R153" s="32"/>
    </row>
    <row r="154" spans="1:18" ht="21" customHeight="1">
      <c r="A154" s="66"/>
      <c r="B154" s="115" t="s">
        <v>70</v>
      </c>
      <c r="C154" s="116">
        <v>821300</v>
      </c>
      <c r="D154" s="117" t="s">
        <v>7</v>
      </c>
      <c r="E154" s="127" t="s">
        <v>275</v>
      </c>
      <c r="F154" s="121"/>
      <c r="G154" s="112">
        <v>30000</v>
      </c>
      <c r="H154" s="112">
        <v>15000</v>
      </c>
      <c r="I154" s="112">
        <v>0</v>
      </c>
      <c r="J154" s="111">
        <f t="shared" si="6"/>
        <v>0</v>
      </c>
      <c r="K154" s="16"/>
      <c r="L154" s="16"/>
      <c r="M154" s="16"/>
      <c r="N154" s="74"/>
      <c r="O154" s="32"/>
      <c r="P154" s="32"/>
      <c r="Q154" s="32"/>
      <c r="R154" s="32"/>
    </row>
    <row r="155" spans="1:18" ht="21" customHeight="1">
      <c r="A155" s="66"/>
      <c r="B155" s="115" t="s">
        <v>70</v>
      </c>
      <c r="C155" s="116">
        <v>821614</v>
      </c>
      <c r="D155" s="117" t="s">
        <v>7</v>
      </c>
      <c r="E155" s="127" t="s">
        <v>214</v>
      </c>
      <c r="F155" s="121"/>
      <c r="G155" s="112">
        <v>60000</v>
      </c>
      <c r="H155" s="112">
        <v>30000</v>
      </c>
      <c r="I155" s="112">
        <v>58268.02</v>
      </c>
      <c r="J155" s="111">
        <f t="shared" si="6"/>
        <v>97.11336666666665</v>
      </c>
      <c r="K155" s="16"/>
      <c r="L155" s="16"/>
      <c r="M155" s="16"/>
      <c r="N155" s="74"/>
      <c r="O155" s="32"/>
      <c r="P155" s="32"/>
      <c r="Q155" s="32"/>
      <c r="R155" s="32"/>
    </row>
    <row r="156" spans="1:18" ht="21" customHeight="1">
      <c r="A156" s="66"/>
      <c r="B156" s="115" t="s">
        <v>70</v>
      </c>
      <c r="C156" s="116">
        <v>821600</v>
      </c>
      <c r="D156" s="117" t="s">
        <v>7</v>
      </c>
      <c r="E156" s="127" t="s">
        <v>276</v>
      </c>
      <c r="F156" s="121"/>
      <c r="G156" s="112">
        <v>10000</v>
      </c>
      <c r="H156" s="112">
        <v>5000</v>
      </c>
      <c r="I156" s="112">
        <v>10986.81</v>
      </c>
      <c r="J156" s="111">
        <f t="shared" si="6"/>
        <v>109.8681</v>
      </c>
      <c r="K156" s="16"/>
      <c r="L156" s="16"/>
      <c r="M156" s="16"/>
      <c r="N156" s="96"/>
      <c r="O156" s="32"/>
      <c r="P156" s="32"/>
      <c r="Q156" s="32"/>
      <c r="R156" s="32"/>
    </row>
    <row r="157" spans="1:18" ht="21" customHeight="1">
      <c r="A157" s="66"/>
      <c r="B157" s="115"/>
      <c r="C157" s="116"/>
      <c r="D157" s="117"/>
      <c r="E157" s="127" t="s">
        <v>311</v>
      </c>
      <c r="F157" s="121"/>
      <c r="G157" s="112">
        <v>50000</v>
      </c>
      <c r="H157" s="112">
        <v>25000</v>
      </c>
      <c r="I157" s="112">
        <v>0</v>
      </c>
      <c r="J157" s="111">
        <f t="shared" si="6"/>
        <v>0</v>
      </c>
      <c r="K157" s="16"/>
      <c r="L157" s="16"/>
      <c r="M157" s="16"/>
      <c r="N157" s="96"/>
      <c r="O157" s="32"/>
      <c r="P157" s="32"/>
      <c r="Q157" s="32"/>
      <c r="R157" s="32"/>
    </row>
    <row r="158" spans="1:18" ht="21" customHeight="1">
      <c r="A158" s="66"/>
      <c r="B158" s="115" t="s">
        <v>70</v>
      </c>
      <c r="C158" s="116">
        <v>821600</v>
      </c>
      <c r="D158" s="117" t="s">
        <v>7</v>
      </c>
      <c r="E158" s="127" t="s">
        <v>215</v>
      </c>
      <c r="F158" s="121"/>
      <c r="G158" s="112">
        <v>12000</v>
      </c>
      <c r="H158" s="112">
        <v>6000</v>
      </c>
      <c r="I158" s="112">
        <v>0</v>
      </c>
      <c r="J158" s="111">
        <f t="shared" si="6"/>
        <v>0</v>
      </c>
      <c r="K158" s="16"/>
      <c r="L158" s="16"/>
      <c r="M158" s="16"/>
      <c r="N158" s="74"/>
      <c r="O158" s="32"/>
      <c r="P158" s="32"/>
      <c r="Q158" s="32"/>
      <c r="R158" s="32"/>
    </row>
    <row r="159" spans="1:18" ht="21" customHeight="1">
      <c r="A159" s="66"/>
      <c r="B159" s="106" t="s">
        <v>70</v>
      </c>
      <c r="C159" s="116">
        <v>821300</v>
      </c>
      <c r="D159" s="108" t="s">
        <v>7</v>
      </c>
      <c r="E159" s="109" t="s">
        <v>277</v>
      </c>
      <c r="F159" s="110"/>
      <c r="G159" s="112">
        <v>55000</v>
      </c>
      <c r="H159" s="112">
        <v>27500</v>
      </c>
      <c r="I159" s="112">
        <v>3804.14</v>
      </c>
      <c r="J159" s="111">
        <f t="shared" si="6"/>
        <v>6.916618181818182</v>
      </c>
      <c r="K159" s="16"/>
      <c r="L159" s="16"/>
      <c r="M159" s="16"/>
      <c r="N159" s="74"/>
      <c r="O159" s="32"/>
      <c r="P159" s="32"/>
      <c r="Q159" s="32"/>
      <c r="R159" s="32"/>
    </row>
    <row r="160" spans="1:18" ht="21" customHeight="1">
      <c r="A160" s="67"/>
      <c r="B160" s="115"/>
      <c r="C160" s="116"/>
      <c r="D160" s="117"/>
      <c r="E160" s="118" t="s">
        <v>278</v>
      </c>
      <c r="F160" s="130"/>
      <c r="G160" s="131">
        <f>SUM(G161:G168)</f>
        <v>725000</v>
      </c>
      <c r="H160" s="131">
        <f>SUM(H161:H168)</f>
        <v>362500</v>
      </c>
      <c r="I160" s="131">
        <f>SUM(I161:I168)</f>
        <v>221071.47</v>
      </c>
      <c r="J160" s="329">
        <f t="shared" si="6"/>
        <v>30.49261655172414</v>
      </c>
      <c r="K160" s="16"/>
      <c r="L160" s="16"/>
      <c r="M160" s="16"/>
      <c r="N160" s="74"/>
      <c r="O160" s="32"/>
      <c r="P160" s="32"/>
      <c r="Q160" s="32"/>
      <c r="R160" s="32"/>
    </row>
    <row r="161" spans="1:18" ht="24.75" customHeight="1">
      <c r="A161" s="66"/>
      <c r="B161" s="115" t="s">
        <v>198</v>
      </c>
      <c r="C161" s="123" t="s">
        <v>199</v>
      </c>
      <c r="D161" s="124" t="s">
        <v>200</v>
      </c>
      <c r="E161" s="344" t="s">
        <v>279</v>
      </c>
      <c r="F161" s="348"/>
      <c r="G161" s="112">
        <v>576000</v>
      </c>
      <c r="H161" s="112">
        <v>288000</v>
      </c>
      <c r="I161" s="112">
        <v>121639.19</v>
      </c>
      <c r="J161" s="111">
        <f t="shared" si="6"/>
        <v>21.117914930555557</v>
      </c>
      <c r="K161" s="16"/>
      <c r="L161" s="16"/>
      <c r="M161" s="16"/>
      <c r="N161" s="74"/>
      <c r="O161" s="32"/>
      <c r="P161" s="32"/>
      <c r="Q161" s="32"/>
      <c r="R161" s="32"/>
    </row>
    <row r="162" spans="1:18" ht="24.75" customHeight="1">
      <c r="A162" s="66"/>
      <c r="B162" s="115" t="s">
        <v>216</v>
      </c>
      <c r="C162" s="116">
        <v>615221</v>
      </c>
      <c r="D162" s="117" t="s">
        <v>7</v>
      </c>
      <c r="E162" s="344" t="s">
        <v>280</v>
      </c>
      <c r="F162" s="345"/>
      <c r="G162" s="111">
        <v>12000</v>
      </c>
      <c r="H162" s="112">
        <v>6000</v>
      </c>
      <c r="I162" s="111">
        <v>0</v>
      </c>
      <c r="J162" s="111">
        <f t="shared" si="6"/>
        <v>0</v>
      </c>
      <c r="K162" s="16"/>
      <c r="L162" s="16"/>
      <c r="M162" s="16"/>
      <c r="N162" s="74"/>
      <c r="O162" s="32"/>
      <c r="P162" s="32"/>
      <c r="Q162" s="32"/>
      <c r="R162" s="32"/>
    </row>
    <row r="163" spans="1:18" ht="24.75" customHeight="1">
      <c r="A163" s="66"/>
      <c r="B163" s="115"/>
      <c r="C163" s="116"/>
      <c r="D163" s="117"/>
      <c r="E163" s="344" t="s">
        <v>313</v>
      </c>
      <c r="F163" s="345"/>
      <c r="G163" s="111">
        <v>7000</v>
      </c>
      <c r="H163" s="112">
        <v>3500</v>
      </c>
      <c r="I163" s="111">
        <v>5000</v>
      </c>
      <c r="J163" s="111">
        <f t="shared" si="6"/>
        <v>71.42857142857143</v>
      </c>
      <c r="K163" s="16"/>
      <c r="L163" s="16"/>
      <c r="M163" s="16"/>
      <c r="N163" s="74"/>
      <c r="O163" s="32"/>
      <c r="P163" s="32"/>
      <c r="Q163" s="32"/>
      <c r="R163" s="32"/>
    </row>
    <row r="164" spans="1:18" ht="21" customHeight="1">
      <c r="A164" s="66"/>
      <c r="B164" s="106" t="s">
        <v>216</v>
      </c>
      <c r="C164" s="107">
        <v>615221</v>
      </c>
      <c r="D164" s="108" t="s">
        <v>7</v>
      </c>
      <c r="E164" s="344" t="s">
        <v>217</v>
      </c>
      <c r="F164" s="345"/>
      <c r="G164" s="112">
        <v>15000</v>
      </c>
      <c r="H164" s="112">
        <v>7500</v>
      </c>
      <c r="I164" s="112">
        <v>14030</v>
      </c>
      <c r="J164" s="111">
        <f t="shared" si="6"/>
        <v>93.53333333333333</v>
      </c>
      <c r="K164" s="16"/>
      <c r="L164" s="16"/>
      <c r="M164" s="16"/>
      <c r="N164" s="74"/>
      <c r="O164" s="32"/>
      <c r="P164" s="32"/>
      <c r="Q164" s="32"/>
      <c r="R164" s="32"/>
    </row>
    <row r="165" spans="1:18" ht="21" customHeight="1">
      <c r="A165" s="66"/>
      <c r="B165" s="106"/>
      <c r="C165" s="107"/>
      <c r="D165" s="108"/>
      <c r="E165" s="344" t="s">
        <v>312</v>
      </c>
      <c r="F165" s="345"/>
      <c r="G165" s="112">
        <v>15000</v>
      </c>
      <c r="H165" s="112">
        <v>7500</v>
      </c>
      <c r="I165" s="112">
        <v>0</v>
      </c>
      <c r="J165" s="111">
        <f t="shared" si="6"/>
        <v>0</v>
      </c>
      <c r="K165" s="16"/>
      <c r="L165" s="16"/>
      <c r="M165" s="16"/>
      <c r="N165" s="74"/>
      <c r="O165" s="32"/>
      <c r="P165" s="32"/>
      <c r="Q165" s="32"/>
      <c r="R165" s="32"/>
    </row>
    <row r="166" spans="1:18" ht="21" customHeight="1">
      <c r="A166" s="66"/>
      <c r="B166" s="106" t="s">
        <v>218</v>
      </c>
      <c r="C166" s="107">
        <v>615221</v>
      </c>
      <c r="D166" s="108" t="s">
        <v>7</v>
      </c>
      <c r="E166" s="109" t="s">
        <v>281</v>
      </c>
      <c r="F166" s="110"/>
      <c r="G166" s="112">
        <v>20000</v>
      </c>
      <c r="H166" s="112">
        <v>10000</v>
      </c>
      <c r="I166" s="112">
        <v>20000</v>
      </c>
      <c r="J166" s="111">
        <f t="shared" si="6"/>
        <v>100</v>
      </c>
      <c r="K166" s="16"/>
      <c r="L166" s="16"/>
      <c r="M166" s="16"/>
      <c r="N166" s="74"/>
      <c r="O166" s="32"/>
      <c r="P166" s="32"/>
      <c r="Q166" s="32"/>
      <c r="R166" s="32"/>
    </row>
    <row r="167" spans="1:18" ht="26.25" customHeight="1">
      <c r="A167" s="66"/>
      <c r="B167" s="115" t="s">
        <v>218</v>
      </c>
      <c r="C167" s="116">
        <v>615221</v>
      </c>
      <c r="D167" s="117" t="s">
        <v>7</v>
      </c>
      <c r="E167" s="344" t="s">
        <v>282</v>
      </c>
      <c r="F167" s="345"/>
      <c r="G167" s="112">
        <v>20000</v>
      </c>
      <c r="H167" s="112">
        <v>10000</v>
      </c>
      <c r="I167" s="112">
        <v>0</v>
      </c>
      <c r="J167" s="111">
        <f t="shared" si="6"/>
        <v>0</v>
      </c>
      <c r="K167" s="16"/>
      <c r="L167" s="16"/>
      <c r="M167" s="16"/>
      <c r="N167" s="74"/>
      <c r="O167" s="32"/>
      <c r="P167" s="32"/>
      <c r="Q167" s="32"/>
      <c r="R167" s="32"/>
    </row>
    <row r="168" spans="1:18" ht="21" customHeight="1">
      <c r="A168" s="66"/>
      <c r="B168" s="106" t="s">
        <v>220</v>
      </c>
      <c r="C168" s="107">
        <v>615221</v>
      </c>
      <c r="D168" s="108" t="s">
        <v>7</v>
      </c>
      <c r="E168" s="109" t="s">
        <v>221</v>
      </c>
      <c r="F168" s="110"/>
      <c r="G168" s="112">
        <v>60000</v>
      </c>
      <c r="H168" s="112">
        <v>30000</v>
      </c>
      <c r="I168" s="112">
        <v>60402.28</v>
      </c>
      <c r="J168" s="111">
        <f t="shared" si="6"/>
        <v>100.67046666666666</v>
      </c>
      <c r="K168" s="16"/>
      <c r="L168" s="16"/>
      <c r="M168" s="16"/>
      <c r="N168" s="74"/>
      <c r="O168" s="32"/>
      <c r="P168" s="32"/>
      <c r="Q168" s="32"/>
      <c r="R168" s="32"/>
    </row>
    <row r="169" spans="1:18" ht="21" customHeight="1">
      <c r="A169" s="66"/>
      <c r="B169" s="132"/>
      <c r="C169" s="133"/>
      <c r="D169" s="134"/>
      <c r="E169" s="135"/>
      <c r="F169" s="136"/>
      <c r="G169" s="137"/>
      <c r="H169" s="137"/>
      <c r="I169" s="137"/>
      <c r="J169" s="137"/>
      <c r="K169" s="16"/>
      <c r="L169" s="16"/>
      <c r="M169" s="16"/>
      <c r="N169" s="74"/>
      <c r="O169" s="32"/>
      <c r="P169" s="32"/>
      <c r="Q169" s="32"/>
      <c r="R169" s="32"/>
    </row>
    <row r="170" spans="1:18" ht="21" customHeight="1">
      <c r="A170" s="66"/>
      <c r="B170" s="99"/>
      <c r="C170" s="100"/>
      <c r="D170" s="101"/>
      <c r="E170" s="102" t="s">
        <v>283</v>
      </c>
      <c r="F170" s="103"/>
      <c r="G170" s="104">
        <f>SUM(G172:G173)</f>
        <v>197000</v>
      </c>
      <c r="H170" s="104">
        <f>SUM(H172:H173)</f>
        <v>98500</v>
      </c>
      <c r="I170" s="104">
        <f>SUM(I172:I173)</f>
        <v>166600</v>
      </c>
      <c r="J170" s="105">
        <f>I170/G170*100</f>
        <v>84.56852791878173</v>
      </c>
      <c r="K170" s="16"/>
      <c r="L170" s="16"/>
      <c r="M170" s="16"/>
      <c r="N170" s="74"/>
      <c r="O170" s="32"/>
      <c r="P170" s="32"/>
      <c r="Q170" s="32"/>
      <c r="R170" s="32"/>
    </row>
    <row r="171" spans="1:18" ht="21" customHeight="1">
      <c r="A171" s="68"/>
      <c r="B171" s="106"/>
      <c r="C171" s="107"/>
      <c r="D171" s="108"/>
      <c r="E171" s="109"/>
      <c r="F171" s="110"/>
      <c r="G171" s="111"/>
      <c r="H171" s="111"/>
      <c r="I171" s="111"/>
      <c r="J171" s="111"/>
      <c r="K171" s="16"/>
      <c r="L171" s="16"/>
      <c r="M171" s="16"/>
      <c r="N171" s="74"/>
      <c r="O171" s="32"/>
      <c r="P171" s="32"/>
      <c r="Q171" s="32"/>
      <c r="R171" s="32"/>
    </row>
    <row r="172" spans="1:18" ht="21" customHeight="1">
      <c r="A172" s="66"/>
      <c r="B172" s="106"/>
      <c r="C172" s="113">
        <v>823312</v>
      </c>
      <c r="D172" s="108" t="s">
        <v>7</v>
      </c>
      <c r="E172" s="109" t="s">
        <v>284</v>
      </c>
      <c r="F172" s="110"/>
      <c r="G172" s="111">
        <v>167000</v>
      </c>
      <c r="H172" s="112">
        <v>83500</v>
      </c>
      <c r="I172" s="111">
        <v>166600</v>
      </c>
      <c r="J172" s="111">
        <f>I172/G172*100</f>
        <v>99.76047904191617</v>
      </c>
      <c r="K172" s="16"/>
      <c r="L172" s="16"/>
      <c r="M172" s="16"/>
      <c r="N172" s="74"/>
      <c r="O172" s="32"/>
      <c r="P172" s="32"/>
      <c r="Q172" s="32"/>
      <c r="R172" s="32"/>
    </row>
    <row r="173" spans="1:18" ht="21" customHeight="1">
      <c r="A173" s="66"/>
      <c r="B173" s="106"/>
      <c r="C173" s="113">
        <v>823511</v>
      </c>
      <c r="D173" s="108" t="s">
        <v>7</v>
      </c>
      <c r="E173" s="109" t="s">
        <v>285</v>
      </c>
      <c r="F173" s="110"/>
      <c r="G173" s="111">
        <v>30000</v>
      </c>
      <c r="H173" s="112">
        <v>15000</v>
      </c>
      <c r="I173" s="111">
        <v>0</v>
      </c>
      <c r="J173" s="111">
        <f>I173/G173*100</f>
        <v>0</v>
      </c>
      <c r="K173" s="16"/>
      <c r="L173" s="16"/>
      <c r="M173" s="16"/>
      <c r="N173" s="74"/>
      <c r="O173" s="32"/>
      <c r="P173" s="32"/>
      <c r="Q173" s="32"/>
      <c r="R173" s="32"/>
    </row>
    <row r="174" spans="1:18" ht="21" customHeight="1">
      <c r="A174" s="66"/>
      <c r="B174" s="106"/>
      <c r="C174" s="113"/>
      <c r="D174" s="108"/>
      <c r="E174" s="109"/>
      <c r="F174" s="110"/>
      <c r="G174" s="111"/>
      <c r="H174" s="111"/>
      <c r="I174" s="111"/>
      <c r="J174" s="114"/>
      <c r="K174" s="16"/>
      <c r="L174" s="16"/>
      <c r="M174" s="16"/>
      <c r="N174" s="74"/>
      <c r="O174" s="32"/>
      <c r="P174" s="32"/>
      <c r="Q174" s="32"/>
      <c r="R174" s="32"/>
    </row>
    <row r="175" spans="1:18" ht="26.25" customHeight="1">
      <c r="A175" s="67"/>
      <c r="B175" s="46"/>
      <c r="C175" s="47"/>
      <c r="D175" s="48"/>
      <c r="E175" s="98" t="s">
        <v>286</v>
      </c>
      <c r="F175" s="49"/>
      <c r="G175" s="60">
        <f>G7+G16+G63+G134+G170</f>
        <v>12174000</v>
      </c>
      <c r="H175" s="60">
        <f>H7+H16+H63+H134+H170</f>
        <v>6087000</v>
      </c>
      <c r="I175" s="60">
        <f>I7+I16+I63+I134+I170</f>
        <v>4666469.380000001</v>
      </c>
      <c r="J175" s="65">
        <f>I175/G175*100</f>
        <v>38.33143896829309</v>
      </c>
      <c r="K175" s="16"/>
      <c r="L175" s="16"/>
      <c r="M175" s="16"/>
      <c r="N175" s="74"/>
      <c r="O175" s="32"/>
      <c r="P175" s="32"/>
      <c r="Q175" s="32"/>
      <c r="R175" s="32"/>
    </row>
    <row r="176" spans="1:18" ht="22.5" customHeight="1">
      <c r="A176" s="4"/>
      <c r="B176" s="4"/>
      <c r="C176" s="4"/>
      <c r="D176" s="4"/>
      <c r="E176" s="4"/>
      <c r="F176" s="4"/>
      <c r="G176" s="71"/>
      <c r="H176" s="71"/>
      <c r="I176" s="71"/>
      <c r="J176" s="52"/>
      <c r="K176" s="72"/>
      <c r="L176" s="72"/>
      <c r="M176" s="72"/>
      <c r="N176" s="74"/>
      <c r="O176" s="74"/>
      <c r="P176" s="74"/>
      <c r="Q176" s="74"/>
      <c r="R176" s="74"/>
    </row>
    <row r="177" spans="2:19" ht="12.75">
      <c r="B177" s="50"/>
      <c r="C177" s="50"/>
      <c r="D177" s="50"/>
      <c r="E177" s="50"/>
      <c r="F177" s="50"/>
      <c r="G177" s="70"/>
      <c r="H177" s="70"/>
      <c r="I177" s="70"/>
      <c r="J177" s="73"/>
      <c r="K177" s="72"/>
      <c r="L177" s="72"/>
      <c r="M177" s="72"/>
      <c r="N177" s="74"/>
      <c r="O177" s="74"/>
      <c r="P177" s="74"/>
      <c r="Q177" s="74"/>
      <c r="R177" s="74"/>
      <c r="S177" s="74"/>
    </row>
    <row r="178" spans="2:18" ht="14.25" customHeight="1">
      <c r="B178" s="50"/>
      <c r="C178" s="50"/>
      <c r="D178" s="50"/>
      <c r="E178" s="50"/>
      <c r="F178" s="70"/>
      <c r="G178" s="70"/>
      <c r="H178" s="70"/>
      <c r="I178" s="70"/>
      <c r="J178" s="73"/>
      <c r="K178" s="72"/>
      <c r="L178" s="72"/>
      <c r="M178" s="72"/>
      <c r="N178" s="74"/>
      <c r="O178" s="74"/>
      <c r="P178" s="74"/>
      <c r="Q178" s="74"/>
      <c r="R178" s="74"/>
    </row>
    <row r="179" spans="2:18" ht="12.75">
      <c r="B179" s="50"/>
      <c r="C179" s="50"/>
      <c r="D179" s="50"/>
      <c r="E179" s="50"/>
      <c r="F179" s="50"/>
      <c r="G179" s="50"/>
      <c r="H179" s="50"/>
      <c r="I179" s="89"/>
      <c r="J179" s="73"/>
      <c r="K179" s="72"/>
      <c r="L179" s="72"/>
      <c r="M179" s="72"/>
      <c r="N179" s="74"/>
      <c r="O179" s="74"/>
      <c r="P179" s="74"/>
      <c r="Q179" s="74"/>
      <c r="R179" s="74"/>
    </row>
    <row r="180" spans="9:18" ht="12.75">
      <c r="I180" s="69"/>
      <c r="J180" s="51"/>
      <c r="K180" s="72"/>
      <c r="L180" s="72"/>
      <c r="M180" s="72"/>
      <c r="N180" s="74"/>
      <c r="O180" s="74"/>
      <c r="P180" s="74"/>
      <c r="Q180" s="74"/>
      <c r="R180" s="74"/>
    </row>
    <row r="181" spans="9:18" ht="12.75">
      <c r="I181" s="90"/>
      <c r="J181" s="51"/>
      <c r="K181" s="72"/>
      <c r="L181" s="72"/>
      <c r="M181" s="72"/>
      <c r="N181" s="74"/>
      <c r="O181" s="74"/>
      <c r="P181" s="74"/>
      <c r="Q181" s="74"/>
      <c r="R181" s="74"/>
    </row>
    <row r="182" spans="10:18" ht="12.75">
      <c r="J182" s="51"/>
      <c r="K182" s="72"/>
      <c r="L182" s="72"/>
      <c r="M182" s="72"/>
      <c r="N182" s="74"/>
      <c r="O182" s="74"/>
      <c r="P182" s="74"/>
      <c r="Q182" s="74"/>
      <c r="R182" s="74"/>
    </row>
  </sheetData>
  <sheetProtection/>
  <mergeCells count="69">
    <mergeCell ref="E4:F4"/>
    <mergeCell ref="E5:F5"/>
    <mergeCell ref="E18:F18"/>
    <mergeCell ref="E19:F19"/>
    <mergeCell ref="E24:F24"/>
    <mergeCell ref="E26:F26"/>
    <mergeCell ref="E27:F27"/>
    <mergeCell ref="E31:F31"/>
    <mergeCell ref="E32:F32"/>
    <mergeCell ref="E33:F33"/>
    <mergeCell ref="E34:F34"/>
    <mergeCell ref="E43:F43"/>
    <mergeCell ref="E54:F54"/>
    <mergeCell ref="E57:F57"/>
    <mergeCell ref="E58:F5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E79:F79"/>
    <mergeCell ref="E80:F80"/>
    <mergeCell ref="E81:F81"/>
    <mergeCell ref="E82:F82"/>
    <mergeCell ref="E83:F83"/>
    <mergeCell ref="E84:F84"/>
    <mergeCell ref="E85:F85"/>
    <mergeCell ref="E86:F86"/>
    <mergeCell ref="E87:F87"/>
    <mergeCell ref="E88:F88"/>
    <mergeCell ref="E89:F89"/>
    <mergeCell ref="E90:F90"/>
    <mergeCell ref="E91:F91"/>
    <mergeCell ref="E94:F94"/>
    <mergeCell ref="E95:F95"/>
    <mergeCell ref="E96:F96"/>
    <mergeCell ref="E97:F97"/>
    <mergeCell ref="E98:F98"/>
    <mergeCell ref="E99:F99"/>
    <mergeCell ref="E100:F100"/>
    <mergeCell ref="E102:F102"/>
    <mergeCell ref="E103:F103"/>
    <mergeCell ref="E104:F104"/>
    <mergeCell ref="E105:F105"/>
    <mergeCell ref="E106:F106"/>
    <mergeCell ref="E107:F107"/>
    <mergeCell ref="E108:F108"/>
    <mergeCell ref="E109:F109"/>
    <mergeCell ref="E124:F124"/>
    <mergeCell ref="K134:K135"/>
    <mergeCell ref="E137:F137"/>
    <mergeCell ref="E138:F138"/>
    <mergeCell ref="E139:F139"/>
    <mergeCell ref="E140:F140"/>
    <mergeCell ref="E142:F142"/>
    <mergeCell ref="E164:F164"/>
    <mergeCell ref="E165:F165"/>
    <mergeCell ref="E167:F167"/>
    <mergeCell ref="E145:F145"/>
    <mergeCell ref="E146:F146"/>
    <mergeCell ref="E152:F152"/>
    <mergeCell ref="E161:F161"/>
    <mergeCell ref="E162:F162"/>
    <mergeCell ref="E163:F163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2006-11-28T10:16:26Z</dcterms:created>
  <dcterms:modified xsi:type="dcterms:W3CDTF">2012-09-06T13:30:25Z</dcterms:modified>
  <cp:category/>
  <cp:version/>
  <cp:contentType/>
  <cp:contentStatus/>
</cp:coreProperties>
</file>