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gram" sheetId="1" r:id="rId1"/>
    <sheet name="PA_1" sheetId="2" r:id="rId2"/>
    <sheet name="PA_1_-_Projekti" sheetId="3" r:id="rId3"/>
    <sheet name="PA_2" sheetId="4" r:id="rId4"/>
    <sheet name="PA_2_-_Projekti" sheetId="5" r:id="rId5"/>
  </sheets>
  <definedNames>
    <definedName name="_xlnm.Print_Area" localSheetId="1">'PA_1'!$A$1:$I$27</definedName>
    <definedName name="_xlnm.Print_Area" localSheetId="0">('Program'!$A$1:$I$21,'Program'!$A$1:$I$22)</definedName>
    <definedName name="Excel_BuiltIn_Print_Area" localSheetId="3">'Program'!$A$1:$I$21</definedName>
    <definedName name="Excel_BuiltIn_Print_Area" localSheetId="0">'Program'!$A$1:$I$22</definedName>
  </definedNames>
  <calcPr fullCalcOnLoad="1"/>
</workbook>
</file>

<file path=xl/sharedStrings.xml><?xml version="1.0" encoding="utf-8"?>
<sst xmlns="http://schemas.openxmlformats.org/spreadsheetml/2006/main" count="162" uniqueCount="86">
  <si>
    <t>Programski Budžet - PROGRAM</t>
  </si>
  <si>
    <t>Naziv programa:</t>
  </si>
  <si>
    <t>KULTURA</t>
  </si>
  <si>
    <t>Svrha:</t>
  </si>
  <si>
    <t>Razvoj kulture i značajnije učešće stanovnika općine Tešanj</t>
  </si>
  <si>
    <t>Osnov:</t>
  </si>
  <si>
    <t>Strategija razvoja općine Tešanj 2023. - 2027. godine; Budžet Općine Tešanj za 2024. godinu; DOB 2024 - 2026</t>
  </si>
  <si>
    <t>Opis:</t>
  </si>
  <si>
    <t>Program obuhvata podršku organizacijama iz oblasti kulture, organizaciji manifestacija i održavanje infrastrukture</t>
  </si>
  <si>
    <t>Odgovorno lice za
sprovođenje programa:</t>
  </si>
  <si>
    <t>Unkić Nedžad, Stručni suradnik za društvene djelatnosti</t>
  </si>
  <si>
    <t>Naziv organizacione jedinice</t>
  </si>
  <si>
    <t>Služba za društvene djelatnosti i investicije</t>
  </si>
  <si>
    <t>Cilj</t>
  </si>
  <si>
    <t>Indikatori</t>
  </si>
  <si>
    <t>Naziv indikatora</t>
  </si>
  <si>
    <t>Vrijednost u baznoj godini (2023)</t>
  </si>
  <si>
    <t>Ciljana vrijednost 2024</t>
  </si>
  <si>
    <t>Ciljana vrijednost 2025</t>
  </si>
  <si>
    <t>Ciljana vrijednost 2026</t>
  </si>
  <si>
    <t>Izvor verifikacije za svaki indikator</t>
  </si>
  <si>
    <t>Jačanje kapaciteta u čuvanju kulturno-historijskog naslijeđa, razvoj infrastrukture pogodne za događaje iz oblasti kulture, te dislociranje događaja iz oblasti kulture putem Javnog poziva i podrške manifestacijama</t>
  </si>
  <si>
    <t>Ukupan broj realizovanih projekata kroz Javni poziv</t>
  </si>
  <si>
    <t>10</t>
  </si>
  <si>
    <t>Broj potpisanih projekata kroz Javni poziv</t>
  </si>
  <si>
    <t>Ukupan broj događaja iz oblasti kulture kroz manifestacije</t>
  </si>
  <si>
    <t>Broj prijavljenih događaja iz kulture u okviru Kalendara</t>
  </si>
  <si>
    <t>Povećan broj saniranih objekata za sadržaje iz oblasti kulture</t>
  </si>
  <si>
    <t>0</t>
  </si>
  <si>
    <t>Anketa</t>
  </si>
  <si>
    <t>Spisak programskih mjera</t>
  </si>
  <si>
    <t>Rashodi u baznoj god (2023)</t>
  </si>
  <si>
    <t>Rashodi
 U 2024</t>
  </si>
  <si>
    <t>Rashodi
 U 2025</t>
  </si>
  <si>
    <t>Rashodi
 U 2026</t>
  </si>
  <si>
    <t>UKUPNO (2024-2026):</t>
  </si>
  <si>
    <t>Mjera:</t>
  </si>
  <si>
    <t>Podrška kulturi kroz Javni poziv, projekte i manifestacije</t>
  </si>
  <si>
    <t>Podrška održavanju infrastrukture kulture</t>
  </si>
  <si>
    <t>UKUPNO:</t>
  </si>
  <si>
    <t>Programski Budžet - MJERA</t>
  </si>
  <si>
    <t>Program:</t>
  </si>
  <si>
    <t>Naziv:</t>
  </si>
  <si>
    <t>Podrška kulturi kroz Javni poziv i projekte</t>
  </si>
  <si>
    <t>Naziv organizacione jedinice:</t>
  </si>
  <si>
    <t>Unaprijeđenje kulturnih sadržaja kroz dislokaciju istih izvan urbanog područja Tešnja, ali i učešće značajnijeg broja stanovništva u ovakvim događajima</t>
  </si>
  <si>
    <t>Zakon o lokalnoj samoupravi, Strategija razvoja općine Tešanj 2023. - 2027. godine; Budžet Općine Tešanj za 2024. godinu; DOB 2024 - 2026</t>
  </si>
  <si>
    <t>Ovom programskom mjerom pruža se podrška projektima iz oblasti kulture kroz realizaciju javnog poziva čime se osigurava kulturni razvoj na području općine</t>
  </si>
  <si>
    <t>Odgovorno lice za
sprovođenje prog aktivnosti:</t>
  </si>
  <si>
    <t>Indikatori ishoda/izlaznog rezultata</t>
  </si>
  <si>
    <t>Podsticanje kulturnog razvoja kroz finansiranje projekata u oblasti kulture</t>
  </si>
  <si>
    <t>Broj realizovanih projekata iz oblasti kulture</t>
  </si>
  <si>
    <t>Broj potpisanih i realizovanih Ugovora iz oblasti kulture po javnom pozivu</t>
  </si>
  <si>
    <t>Broj dislociranih događaja iz oblasti kulture po javnom pozivu</t>
  </si>
  <si>
    <t>Evidencija iz kalendara događaja</t>
  </si>
  <si>
    <t>Broj posjeta kulturnim događajima finansiranim po javnom pozivu (po polnoj strukturi)</t>
  </si>
  <si>
    <t>Uspostavljena evidencija</t>
  </si>
  <si>
    <t>Unaprijeđena evidencija</t>
  </si>
  <si>
    <t>Evidencija</t>
  </si>
  <si>
    <t>Rashodi i izdaci direktno vezani za programsku mjeru</t>
  </si>
  <si>
    <t>Grantovi ostalim oblasti u oblasti kulture</t>
  </si>
  <si>
    <t>Grantovi za obilježavanje praznika, jubileja, značajnih datuma Općine, kulturne i vjerske manifestacije i slično</t>
  </si>
  <si>
    <t>Grantovi za promociju i unapređenje turističkih potencijala Općine</t>
  </si>
  <si>
    <t>Izvori finansiranja</t>
  </si>
  <si>
    <t>Izvori u baznoj god (2023)</t>
  </si>
  <si>
    <t>Izvori
 U 2024</t>
  </si>
  <si>
    <t>Izvori
 U 2025</t>
  </si>
  <si>
    <t>Izvori
 U 2026</t>
  </si>
  <si>
    <t>Budžet općine Tešanj</t>
  </si>
  <si>
    <t>Programski Budžet - PROJEKTI</t>
  </si>
  <si>
    <t>Spisak projekata u okviru programske mjere</t>
  </si>
  <si>
    <t>Rashodi u baznoj godini (2023)</t>
  </si>
  <si>
    <t>Rashodi u 2024</t>
  </si>
  <si>
    <t>Rashodi u  2025</t>
  </si>
  <si>
    <t>Rashodi u 2026</t>
  </si>
  <si>
    <t>Projekat:</t>
  </si>
  <si>
    <t>UKUPNO</t>
  </si>
  <si>
    <t>Izgradnja i održavanje infrastrukture za održavanje događaja iz oblasti kulture</t>
  </si>
  <si>
    <t>Ovom projektnom mjerom osiguravaju se sredstva za unapređenje infrastrukture za održavanje događaja iz oblasti kulture</t>
  </si>
  <si>
    <t>Odgovorno lice za sprovođenje programa aktivnosti:</t>
  </si>
  <si>
    <t>Unapređenje infrastrukture pogodne za održavanje događaja iz oblasti kulture</t>
  </si>
  <si>
    <t>Broj saniranih i uređenih objekata za ovakve sadržaje (Dom kulture, dvorana)</t>
  </si>
  <si>
    <t>Evidencija kapitalnih investicija</t>
  </si>
  <si>
    <t>Rekonstrukcija Centra za kulturu/kino sale</t>
  </si>
  <si>
    <t>Uređenje Gradine - Starog Grada</t>
  </si>
  <si>
    <t>Budžet Općine Tešanj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</si>
</sst>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kn-41A];[RED]\-#,##0.00\ [$kn-41A]"/>
    <numFmt numFmtId="166" formatCode="GENERAL"/>
    <numFmt numFmtId="167" formatCode="@"/>
    <numFmt numFmtId="168" formatCode="#,##0.00"/>
    <numFmt numFmtId="169" formatCode="0.00"/>
  </numFmts>
  <fonts count="14">
    <font>
      <sz val="12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2"/>
      <color indexed="8"/>
      <name val="Arial1"/>
      <family val="0"/>
    </font>
    <font>
      <sz val="10"/>
      <color indexed="8"/>
      <name val="Arial11"/>
      <family val="0"/>
    </font>
    <font>
      <sz val="10"/>
      <color indexed="8"/>
      <name val="Arial2"/>
      <family val="0"/>
    </font>
    <font>
      <b/>
      <sz val="8"/>
      <color indexed="8"/>
      <name val="Arial2"/>
      <family val="0"/>
    </font>
    <font>
      <b/>
      <i/>
      <sz val="8"/>
      <color indexed="8"/>
      <name val="Arial2"/>
      <family val="0"/>
    </font>
    <font>
      <i/>
      <sz val="8"/>
      <color indexed="8"/>
      <name val="Arial2"/>
      <family val="0"/>
    </font>
    <font>
      <sz val="9"/>
      <color indexed="8"/>
      <name val="Arial2"/>
      <family val="0"/>
    </font>
    <font>
      <i/>
      <sz val="9"/>
      <color indexed="8"/>
      <name val="Arial2"/>
      <family val="0"/>
    </font>
    <font>
      <sz val="10"/>
      <color indexed="8"/>
      <name val="Arial111"/>
      <family val="0"/>
    </font>
    <font>
      <sz val="8"/>
      <color indexed="8"/>
      <name val="Arial2"/>
      <family val="0"/>
    </font>
    <font>
      <sz val="11"/>
      <color indexed="8"/>
      <name val="Arial2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4" fillId="0" borderId="0" applyBorder="0" applyProtection="0">
      <alignment/>
    </xf>
    <xf numFmtId="164" fontId="11" fillId="0" borderId="0" applyNumberFormat="0" applyBorder="0" applyProtection="0">
      <alignment/>
    </xf>
  </cellStyleXfs>
  <cellXfs count="62">
    <xf numFmtId="164" fontId="0" fillId="0" borderId="0" xfId="0" applyAlignment="1">
      <alignment/>
    </xf>
    <xf numFmtId="164" fontId="5" fillId="0" borderId="0" xfId="24" applyFont="1" applyFill="1" applyBorder="1" applyAlignment="1" applyProtection="1">
      <alignment/>
      <protection/>
    </xf>
    <xf numFmtId="164" fontId="5" fillId="0" borderId="0" xfId="24" applyFont="1" applyFill="1" applyBorder="1" applyAlignment="1" applyProtection="1">
      <alignment horizontal="center"/>
      <protection/>
    </xf>
    <xf numFmtId="164" fontId="6" fillId="0" borderId="1" xfId="24" applyFont="1" applyFill="1" applyBorder="1" applyAlignment="1" applyProtection="1">
      <alignment horizontal="center" vertical="center" wrapText="1"/>
      <protection/>
    </xf>
    <xf numFmtId="164" fontId="7" fillId="0" borderId="2" xfId="24" applyFont="1" applyFill="1" applyBorder="1" applyAlignment="1" applyProtection="1">
      <alignment horizontal="left" vertical="center"/>
      <protection/>
    </xf>
    <xf numFmtId="164" fontId="8" fillId="0" borderId="3" xfId="24" applyFont="1" applyFill="1" applyBorder="1" applyAlignment="1" applyProtection="1">
      <alignment horizontal="left" vertical="center"/>
      <protection/>
    </xf>
    <xf numFmtId="164" fontId="9" fillId="0" borderId="0" xfId="24" applyFont="1" applyFill="1" applyBorder="1" applyAlignment="1" applyProtection="1">
      <alignment/>
      <protection/>
    </xf>
    <xf numFmtId="164" fontId="7" fillId="0" borderId="4" xfId="24" applyFont="1" applyFill="1" applyBorder="1" applyAlignment="1" applyProtection="1">
      <alignment horizontal="left" vertical="center"/>
      <protection/>
    </xf>
    <xf numFmtId="164" fontId="10" fillId="0" borderId="5" xfId="25" applyNumberFormat="1" applyFont="1" applyFill="1" applyBorder="1" applyAlignment="1" applyProtection="1">
      <alignment horizontal="left" vertical="center"/>
      <protection/>
    </xf>
    <xf numFmtId="164" fontId="9" fillId="0" borderId="5" xfId="25" applyNumberFormat="1" applyFont="1" applyFill="1" applyBorder="1" applyAlignment="1" applyProtection="1">
      <alignment horizontal="left" vertical="center"/>
      <protection/>
    </xf>
    <xf numFmtId="164" fontId="9" fillId="0" borderId="5" xfId="24" applyFont="1" applyFill="1" applyBorder="1" applyAlignment="1" applyProtection="1">
      <alignment horizontal="left" vertical="center" wrapText="1"/>
      <protection/>
    </xf>
    <xf numFmtId="164" fontId="7" fillId="0" borderId="4" xfId="24" applyFont="1" applyFill="1" applyBorder="1" applyAlignment="1" applyProtection="1">
      <alignment horizontal="left" vertical="center" wrapText="1"/>
      <protection/>
    </xf>
    <xf numFmtId="164" fontId="7" fillId="0" borderId="6" xfId="24" applyFont="1" applyFill="1" applyBorder="1" applyAlignment="1" applyProtection="1">
      <alignment horizontal="left" vertical="center" wrapText="1"/>
      <protection/>
    </xf>
    <xf numFmtId="164" fontId="9" fillId="0" borderId="7" xfId="25" applyNumberFormat="1" applyFont="1" applyFill="1" applyBorder="1" applyAlignment="1" applyProtection="1">
      <alignment horizontal="left" vertical="center"/>
      <protection/>
    </xf>
    <xf numFmtId="164" fontId="12" fillId="0" borderId="0" xfId="24" applyFont="1" applyFill="1" applyBorder="1" applyAlignment="1" applyProtection="1">
      <alignment/>
      <protection/>
    </xf>
    <xf numFmtId="164" fontId="12" fillId="0" borderId="0" xfId="24" applyFont="1" applyFill="1" applyBorder="1" applyAlignment="1" applyProtection="1">
      <alignment horizontal="center"/>
      <protection/>
    </xf>
    <xf numFmtId="164" fontId="0" fillId="0" borderId="1" xfId="0" applyFill="1" applyBorder="1" applyAlignment="1">
      <alignment/>
    </xf>
    <xf numFmtId="164" fontId="7" fillId="2" borderId="1" xfId="24" applyFont="1" applyFill="1" applyBorder="1" applyAlignment="1" applyProtection="1">
      <alignment horizontal="center" vertical="center" wrapText="1"/>
      <protection/>
    </xf>
    <xf numFmtId="164" fontId="7" fillId="2" borderId="8" xfId="24" applyFont="1" applyFill="1" applyBorder="1" applyAlignment="1" applyProtection="1">
      <alignment vertical="center" wrapText="1"/>
      <protection/>
    </xf>
    <xf numFmtId="164" fontId="7" fillId="2" borderId="1" xfId="24" applyFont="1" applyFill="1" applyBorder="1" applyAlignment="1" applyProtection="1">
      <alignment vertical="center" wrapText="1"/>
      <protection/>
    </xf>
    <xf numFmtId="164" fontId="12" fillId="2" borderId="1" xfId="24" applyFont="1" applyFill="1" applyBorder="1" applyAlignment="1" applyProtection="1">
      <alignment horizontal="center" vertical="center"/>
      <protection/>
    </xf>
    <xf numFmtId="164" fontId="12" fillId="0" borderId="1" xfId="24" applyFont="1" applyFill="1" applyBorder="1" applyAlignment="1" applyProtection="1">
      <alignment horizontal="left" vertical="center" wrapText="1"/>
      <protection/>
    </xf>
    <xf numFmtId="167" fontId="12" fillId="3" borderId="9" xfId="24" applyNumberFormat="1" applyFont="1" applyFill="1" applyBorder="1" applyAlignment="1" applyProtection="1">
      <alignment horizontal="center" vertical="center" wrapText="1"/>
      <protection/>
    </xf>
    <xf numFmtId="164" fontId="12" fillId="3" borderId="1" xfId="24" applyFont="1" applyFill="1" applyBorder="1" applyAlignment="1" applyProtection="1">
      <alignment horizontal="center" vertical="center" wrapText="1"/>
      <protection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4" fontId="12" fillId="3" borderId="9" xfId="24" applyFont="1" applyFill="1" applyBorder="1" applyAlignment="1" applyProtection="1">
      <alignment horizontal="center" vertical="center" wrapText="1"/>
      <protection/>
    </xf>
    <xf numFmtId="167" fontId="12" fillId="0" borderId="7" xfId="24" applyNumberFormat="1" applyFont="1" applyFill="1" applyBorder="1" applyAlignment="1" applyProtection="1">
      <alignment horizontal="center" vertical="center" wrapText="1"/>
      <protection/>
    </xf>
    <xf numFmtId="164" fontId="12" fillId="3" borderId="10" xfId="24" applyNumberFormat="1" applyFont="1" applyFill="1" applyBorder="1" applyAlignment="1" applyProtection="1">
      <alignment horizontal="center" vertical="center" wrapText="1"/>
      <protection/>
    </xf>
    <xf numFmtId="164" fontId="12" fillId="0" borderId="10" xfId="24" applyFont="1" applyFill="1" applyBorder="1" applyAlignment="1" applyProtection="1">
      <alignment horizontal="center" vertical="center" wrapText="1"/>
      <protection/>
    </xf>
    <xf numFmtId="164" fontId="12" fillId="0" borderId="0" xfId="24" applyFont="1" applyFill="1" applyBorder="1" applyAlignment="1" applyProtection="1">
      <alignment horizontal="center" vertical="center"/>
      <protection/>
    </xf>
    <xf numFmtId="164" fontId="0" fillId="0" borderId="11" xfId="0" applyFill="1" applyBorder="1" applyAlignment="1">
      <alignment/>
    </xf>
    <xf numFmtId="164" fontId="12" fillId="0" borderId="1" xfId="24" applyFont="1" applyFill="1" applyBorder="1" applyAlignment="1" applyProtection="1">
      <alignment horizontal="center"/>
      <protection/>
    </xf>
    <xf numFmtId="164" fontId="12" fillId="0" borderId="1" xfId="24" applyFont="1" applyFill="1" applyBorder="1" applyAlignment="1" applyProtection="1">
      <alignment vertical="center"/>
      <protection/>
    </xf>
    <xf numFmtId="164" fontId="12" fillId="0" borderId="1" xfId="24" applyFont="1" applyFill="1" applyBorder="1" applyAlignment="1" applyProtection="1">
      <alignment horizontal="left" vertical="center"/>
      <protection/>
    </xf>
    <xf numFmtId="168" fontId="12" fillId="3" borderId="1" xfId="24" applyNumberFormat="1" applyFont="1" applyFill="1" applyBorder="1" applyAlignment="1" applyProtection="1">
      <alignment vertical="center" wrapText="1"/>
      <protection/>
    </xf>
    <xf numFmtId="167" fontId="6" fillId="0" borderId="1" xfId="24" applyNumberFormat="1" applyFont="1" applyFill="1" applyBorder="1" applyAlignment="1" applyProtection="1">
      <alignment horizontal="right" vertical="center" wrapText="1"/>
      <protection/>
    </xf>
    <xf numFmtId="168" fontId="12" fillId="0" borderId="1" xfId="24" applyNumberFormat="1" applyFont="1" applyFill="1" applyBorder="1" applyAlignment="1" applyProtection="1">
      <alignment vertical="center" wrapText="1"/>
      <protection/>
    </xf>
    <xf numFmtId="167" fontId="12" fillId="0" borderId="0" xfId="24" applyNumberFormat="1" applyFont="1" applyFill="1" applyBorder="1" applyAlignment="1" applyProtection="1">
      <alignment vertical="top" wrapText="1"/>
      <protection/>
    </xf>
    <xf numFmtId="164" fontId="0" fillId="0" borderId="0" xfId="0" applyFill="1" applyBorder="1" applyAlignment="1">
      <alignment/>
    </xf>
    <xf numFmtId="164" fontId="13" fillId="0" borderId="0" xfId="24" applyFont="1" applyFill="1" applyBorder="1" applyAlignment="1" applyProtection="1">
      <alignment horizontal="left" vertical="center" indent="3"/>
      <protection/>
    </xf>
    <xf numFmtId="164" fontId="13" fillId="0" borderId="0" xfId="24" applyFont="1" applyFill="1" applyBorder="1" applyAlignment="1" applyProtection="1">
      <alignment/>
      <protection/>
    </xf>
    <xf numFmtId="164" fontId="4" fillId="0" borderId="0" xfId="24" applyFont="1" applyFill="1" applyBorder="1" applyAlignment="1" applyProtection="1">
      <alignment/>
      <protection/>
    </xf>
    <xf numFmtId="164" fontId="4" fillId="0" borderId="0" xfId="24" applyFont="1" applyFill="1" applyBorder="1" applyAlignment="1" applyProtection="1">
      <alignment horizontal="center"/>
      <protection/>
    </xf>
    <xf numFmtId="164" fontId="8" fillId="0" borderId="5" xfId="25" applyNumberFormat="1" applyFont="1" applyFill="1" applyBorder="1" applyAlignment="1" applyProtection="1">
      <alignment horizontal="left" vertical="center"/>
      <protection/>
    </xf>
    <xf numFmtId="164" fontId="9" fillId="0" borderId="0" xfId="24" applyFont="1" applyFill="1" applyBorder="1" applyAlignment="1" applyProtection="1">
      <alignment vertical="center"/>
      <protection/>
    </xf>
    <xf numFmtId="164" fontId="12" fillId="0" borderId="5" xfId="25" applyNumberFormat="1" applyFont="1" applyFill="1" applyBorder="1" applyAlignment="1" applyProtection="1">
      <alignment horizontal="left" vertical="center"/>
      <protection/>
    </xf>
    <xf numFmtId="164" fontId="12" fillId="0" borderId="5" xfId="24" applyFont="1" applyFill="1" applyBorder="1" applyAlignment="1" applyProtection="1">
      <alignment horizontal="left" vertical="center" wrapText="1"/>
      <protection/>
    </xf>
    <xf numFmtId="164" fontId="12" fillId="0" borderId="7" xfId="25" applyNumberFormat="1" applyFont="1" applyFill="1" applyBorder="1" applyAlignment="1" applyProtection="1">
      <alignment horizontal="left" vertical="center"/>
      <protection/>
    </xf>
    <xf numFmtId="164" fontId="12" fillId="3" borderId="1" xfId="24" applyFont="1" applyFill="1" applyBorder="1" applyAlignment="1" applyProtection="1">
      <alignment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/>
    </xf>
    <xf numFmtId="164" fontId="12" fillId="0" borderId="1" xfId="24" applyFont="1" applyFill="1" applyBorder="1" applyAlignment="1" applyProtection="1">
      <alignment horizontal="center" vertical="center"/>
      <protection/>
    </xf>
    <xf numFmtId="168" fontId="12" fillId="3" borderId="1" xfId="24" applyNumberFormat="1" applyFont="1" applyFill="1" applyBorder="1" applyAlignment="1" applyProtection="1">
      <alignment horizontal="right" vertical="center" wrapText="1"/>
      <protection/>
    </xf>
    <xf numFmtId="164" fontId="9" fillId="0" borderId="0" xfId="24" applyFont="1" applyFill="1" applyBorder="1" applyAlignment="1" applyProtection="1">
      <alignment horizontal="center" vertical="center"/>
      <protection/>
    </xf>
    <xf numFmtId="168" fontId="12" fillId="0" borderId="1" xfId="24" applyNumberFormat="1" applyFont="1" applyFill="1" applyBorder="1" applyAlignment="1" applyProtection="1">
      <alignment horizontal="right" vertical="center" wrapText="1"/>
      <protection/>
    </xf>
    <xf numFmtId="169" fontId="4" fillId="0" borderId="0" xfId="24" applyNumberFormat="1" applyFont="1" applyFill="1" applyBorder="1" applyAlignment="1" applyProtection="1">
      <alignment/>
      <protection/>
    </xf>
    <xf numFmtId="164" fontId="12" fillId="0" borderId="12" xfId="24" applyFont="1" applyFill="1" applyBorder="1" applyAlignment="1" applyProtection="1">
      <alignment vertical="center"/>
      <protection/>
    </xf>
    <xf numFmtId="164" fontId="6" fillId="0" borderId="1" xfId="24" applyFont="1" applyFill="1" applyBorder="1" applyAlignment="1" applyProtection="1">
      <alignment horizontal="right" vertical="center"/>
      <protection/>
    </xf>
    <xf numFmtId="164" fontId="12" fillId="3" borderId="5" xfId="24" applyFont="1" applyFill="1" applyBorder="1" applyAlignment="1" applyProtection="1">
      <alignment horizontal="left" vertical="center" wrapText="1"/>
      <protection/>
    </xf>
    <xf numFmtId="168" fontId="12" fillId="3" borderId="8" xfId="24" applyNumberFormat="1" applyFont="1" applyFill="1" applyBorder="1" applyAlignment="1" applyProtection="1">
      <alignment horizontal="right" vertical="center" wrapText="1"/>
      <protection/>
    </xf>
    <xf numFmtId="164" fontId="12" fillId="2" borderId="0" xfId="24" applyFont="1" applyFill="1" applyBorder="1" applyAlignment="1" applyProtection="1">
      <alignment horizontal="center" vertical="center"/>
      <protection/>
    </xf>
    <xf numFmtId="164" fontId="12" fillId="0" borderId="0" xfId="24" applyFont="1" applyFill="1" applyBorder="1" applyAlignment="1" applyProtection="1">
      <alignment horizontal="left" vertical="center"/>
      <protection/>
    </xf>
    <xf numFmtId="164" fontId="4" fillId="0" borderId="0" xfId="24" applyFont="1" applyFill="1" applyBorder="1" applyAlignment="1" applyProtection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  <cellStyle name="Excel Built-in Normal" xfId="24"/>
    <cellStyle name="Excel Built-in Normal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17" sqref="C17"/>
    </sheetView>
  </sheetViews>
  <sheetFormatPr defaultColWidth="7.19921875" defaultRowHeight="15"/>
  <cols>
    <col min="1" max="1" width="10.09765625" style="1" customWidth="1"/>
    <col min="2" max="2" width="10.09765625" style="2" customWidth="1"/>
    <col min="3" max="3" width="21.09765625" style="2" customWidth="1"/>
    <col min="4" max="4" width="21.3984375" style="1" customWidth="1"/>
    <col min="5" max="8" width="7.59765625" style="1" customWidth="1"/>
    <col min="9" max="9" width="13.19921875" style="1" customWidth="1"/>
    <col min="10" max="16384" width="7.3984375" style="1" customWidth="1"/>
  </cols>
  <sheetData>
    <row r="1" spans="1:9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12.75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</row>
    <row r="3" spans="1:9" s="6" customFormat="1" ht="12.75">
      <c r="A3" s="7" t="s">
        <v>3</v>
      </c>
      <c r="B3" s="7"/>
      <c r="C3" s="8" t="s">
        <v>4</v>
      </c>
      <c r="D3" s="8"/>
      <c r="E3" s="8"/>
      <c r="F3" s="8"/>
      <c r="G3" s="8"/>
      <c r="H3" s="8"/>
      <c r="I3" s="8"/>
    </row>
    <row r="4" spans="1:9" s="6" customFormat="1" ht="12.75">
      <c r="A4" s="7" t="s">
        <v>5</v>
      </c>
      <c r="B4" s="7"/>
      <c r="C4" s="9" t="s">
        <v>6</v>
      </c>
      <c r="D4" s="9"/>
      <c r="E4" s="9"/>
      <c r="F4" s="9"/>
      <c r="G4" s="9"/>
      <c r="H4" s="9"/>
      <c r="I4" s="9"/>
    </row>
    <row r="5" spans="1:9" s="6" customFormat="1" ht="15.75" customHeight="1">
      <c r="A5" s="7" t="s">
        <v>7</v>
      </c>
      <c r="B5" s="7"/>
      <c r="C5" s="10" t="s">
        <v>8</v>
      </c>
      <c r="D5" s="10"/>
      <c r="E5" s="10"/>
      <c r="F5" s="10"/>
      <c r="G5" s="10"/>
      <c r="H5" s="10"/>
      <c r="I5" s="10"/>
    </row>
    <row r="6" spans="1:9" s="6" customFormat="1" ht="22.5" customHeight="1">
      <c r="A6" s="11" t="s">
        <v>9</v>
      </c>
      <c r="B6" s="11"/>
      <c r="C6" s="9" t="s">
        <v>10</v>
      </c>
      <c r="D6" s="9"/>
      <c r="E6" s="9"/>
      <c r="F6" s="9"/>
      <c r="G6" s="9"/>
      <c r="H6" s="9"/>
      <c r="I6" s="9"/>
    </row>
    <row r="7" spans="1:9" s="6" customFormat="1" ht="11.25" customHeight="1">
      <c r="A7" s="12" t="s">
        <v>11</v>
      </c>
      <c r="B7" s="12"/>
      <c r="C7" s="13" t="s">
        <v>12</v>
      </c>
      <c r="D7" s="13"/>
      <c r="E7" s="13"/>
      <c r="F7" s="13"/>
      <c r="G7" s="13"/>
      <c r="H7" s="13"/>
      <c r="I7" s="13"/>
    </row>
    <row r="8" spans="1:7" s="6" customFormat="1" ht="12.75">
      <c r="A8" s="14"/>
      <c r="B8" s="15"/>
      <c r="C8" s="15"/>
      <c r="D8" s="14"/>
      <c r="E8" s="14"/>
      <c r="F8" s="14"/>
      <c r="G8" s="14"/>
    </row>
    <row r="9" spans="1:9" s="6" customFormat="1" ht="12" customHeight="1">
      <c r="A9" s="16"/>
      <c r="B9" s="17" t="s">
        <v>13</v>
      </c>
      <c r="C9" s="17"/>
      <c r="D9" s="17" t="s">
        <v>14</v>
      </c>
      <c r="E9" s="17"/>
      <c r="F9" s="17"/>
      <c r="G9" s="17"/>
      <c r="H9" s="17"/>
      <c r="I9" s="17"/>
    </row>
    <row r="10" spans="1:9" s="6" customFormat="1" ht="12.75">
      <c r="A10" s="16"/>
      <c r="B10" s="17"/>
      <c r="C10" s="17"/>
      <c r="D10" s="18" t="s">
        <v>15</v>
      </c>
      <c r="E10" s="19" t="s">
        <v>16</v>
      </c>
      <c r="F10" s="17" t="s">
        <v>17</v>
      </c>
      <c r="G10" s="17" t="s">
        <v>18</v>
      </c>
      <c r="H10" s="17" t="s">
        <v>19</v>
      </c>
      <c r="I10" s="19" t="s">
        <v>20</v>
      </c>
    </row>
    <row r="11" spans="1:9" s="6" customFormat="1" ht="12.75" customHeight="1">
      <c r="A11" s="20">
        <v>1</v>
      </c>
      <c r="B11" s="21" t="s">
        <v>21</v>
      </c>
      <c r="C11" s="21"/>
      <c r="D11" s="21" t="s">
        <v>22</v>
      </c>
      <c r="E11" s="22" t="s">
        <v>23</v>
      </c>
      <c r="F11" s="23">
        <v>12</v>
      </c>
      <c r="G11" s="23">
        <v>16</v>
      </c>
      <c r="H11" s="23">
        <v>20</v>
      </c>
      <c r="I11" s="24" t="s">
        <v>24</v>
      </c>
    </row>
    <row r="12" spans="1:9" s="6" customFormat="1" ht="12.75">
      <c r="A12" s="20"/>
      <c r="B12" s="21"/>
      <c r="C12" s="21"/>
      <c r="D12" s="21" t="s">
        <v>25</v>
      </c>
      <c r="E12" s="25">
        <v>10</v>
      </c>
      <c r="F12" s="23">
        <v>15</v>
      </c>
      <c r="G12" s="23">
        <v>20</v>
      </c>
      <c r="H12" s="23">
        <v>25</v>
      </c>
      <c r="I12" s="24" t="s">
        <v>26</v>
      </c>
    </row>
    <row r="13" spans="1:9" s="6" customFormat="1" ht="12.75">
      <c r="A13" s="20"/>
      <c r="B13" s="21"/>
      <c r="C13" s="21"/>
      <c r="D13" s="21" t="s">
        <v>27</v>
      </c>
      <c r="E13" s="26" t="s">
        <v>28</v>
      </c>
      <c r="F13" s="27">
        <v>3</v>
      </c>
      <c r="G13" s="27">
        <v>2</v>
      </c>
      <c r="H13" s="27">
        <v>1</v>
      </c>
      <c r="I13" s="28" t="s">
        <v>29</v>
      </c>
    </row>
    <row r="14" spans="1:7" s="6" customFormat="1" ht="12.75">
      <c r="A14" s="29"/>
      <c r="B14" s="29"/>
      <c r="C14" s="29"/>
      <c r="D14" s="30"/>
      <c r="E14" s="30"/>
      <c r="F14" s="30"/>
      <c r="G14" s="14"/>
    </row>
    <row r="15" spans="1:9" s="6" customFormat="1" ht="30" customHeight="1">
      <c r="A15" s="31"/>
      <c r="B15" s="17" t="s">
        <v>30</v>
      </c>
      <c r="C15" s="17"/>
      <c r="D15" s="17"/>
      <c r="E15" s="17" t="s">
        <v>31</v>
      </c>
      <c r="F15" s="17" t="s">
        <v>32</v>
      </c>
      <c r="G15" s="17" t="s">
        <v>33</v>
      </c>
      <c r="H15" s="17" t="s">
        <v>34</v>
      </c>
      <c r="I15" s="17" t="s">
        <v>35</v>
      </c>
    </row>
    <row r="16" spans="1:9" s="6" customFormat="1" ht="12.75">
      <c r="A16" s="20">
        <v>1</v>
      </c>
      <c r="B16" s="32" t="s">
        <v>36</v>
      </c>
      <c r="C16" s="33" t="s">
        <v>37</v>
      </c>
      <c r="D16" s="33"/>
      <c r="E16" s="34">
        <f>PA_1!E20</f>
        <v>200356</v>
      </c>
      <c r="F16" s="34">
        <f>PA_1!F20</f>
        <v>219000</v>
      </c>
      <c r="G16" s="34">
        <f>PA_1!G20</f>
        <v>175000</v>
      </c>
      <c r="H16" s="34">
        <f>PA_1!H20</f>
        <v>175000</v>
      </c>
      <c r="I16" s="34">
        <f>SUM(E16:H16)</f>
        <v>769356</v>
      </c>
    </row>
    <row r="17" spans="1:9" s="6" customFormat="1" ht="12.75">
      <c r="A17" s="20">
        <v>2</v>
      </c>
      <c r="B17" s="32" t="s">
        <v>36</v>
      </c>
      <c r="C17" s="33" t="s">
        <v>38</v>
      </c>
      <c r="D17" s="33"/>
      <c r="E17" s="34">
        <f>PA_2!E17</f>
        <v>107832</v>
      </c>
      <c r="F17" s="34">
        <f>PA_2!F17</f>
        <v>448000</v>
      </c>
      <c r="G17" s="34">
        <f>PA_2!G17</f>
        <v>80000</v>
      </c>
      <c r="H17" s="34">
        <f>PA_2!H17</f>
        <v>80000</v>
      </c>
      <c r="I17" s="34">
        <f>SUM(E17:H17)</f>
        <v>715832</v>
      </c>
    </row>
    <row r="18" spans="1:9" ht="12.75" customHeight="1">
      <c r="A18" s="35" t="s">
        <v>39</v>
      </c>
      <c r="B18" s="35"/>
      <c r="C18" s="35"/>
      <c r="D18" s="35"/>
      <c r="E18" s="36">
        <f>SUM(E16:E17)</f>
        <v>308188</v>
      </c>
      <c r="F18" s="36">
        <f>SUM(F16:F17)</f>
        <v>667000</v>
      </c>
      <c r="G18" s="36">
        <f>SUM(G16:G17)</f>
        <v>255000</v>
      </c>
      <c r="H18" s="36">
        <f>SUM(H16:H17)</f>
        <v>255000</v>
      </c>
      <c r="I18" s="36">
        <f>SUM(I16:I17)</f>
        <v>1485188</v>
      </c>
    </row>
    <row r="19" spans="1:7" ht="12.75">
      <c r="A19" s="29"/>
      <c r="B19" s="29"/>
      <c r="C19" s="29"/>
      <c r="D19" s="37"/>
      <c r="E19" s="37"/>
      <c r="F19" s="37"/>
      <c r="G19" s="14"/>
    </row>
    <row r="20" spans="1:7" ht="12.75" customHeight="1">
      <c r="A20" s="29"/>
      <c r="B20" s="29"/>
      <c r="C20" s="29"/>
      <c r="D20" s="38"/>
      <c r="E20" s="38"/>
      <c r="F20" s="38"/>
      <c r="G20" s="14"/>
    </row>
    <row r="21" ht="12.75">
      <c r="C21" s="39"/>
    </row>
    <row r="22" ht="12.75">
      <c r="C22" s="39"/>
    </row>
    <row r="23" ht="12.75">
      <c r="C23" s="40"/>
    </row>
  </sheetData>
  <sheetProtection selectLockedCells="1" selectUnlockedCells="1"/>
  <mergeCells count="24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9:A10"/>
    <mergeCell ref="B9:C10"/>
    <mergeCell ref="D9:I9"/>
    <mergeCell ref="A11:A13"/>
    <mergeCell ref="B11:C13"/>
    <mergeCell ref="D14:F14"/>
    <mergeCell ref="B15:D15"/>
    <mergeCell ref="C16:D16"/>
    <mergeCell ref="C17:D17"/>
    <mergeCell ref="A18:D18"/>
    <mergeCell ref="D20:F20"/>
  </mergeCells>
  <printOptions horizontalCentered="1" verticalCentered="1"/>
  <pageMargins left="0.39375" right="0.31527777777777777" top="1.3777777777777778" bottom="1.3777777777777778" header="0.5118055555555555" footer="0.5118055555555555"/>
  <pageSetup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0">
      <selection activeCell="E12" sqref="E12"/>
    </sheetView>
  </sheetViews>
  <sheetFormatPr defaultColWidth="7.19921875" defaultRowHeight="12.75" customHeight="1"/>
  <cols>
    <col min="1" max="1" width="5.5" style="41" customWidth="1"/>
    <col min="2" max="2" width="14.296875" style="42" customWidth="1"/>
    <col min="3" max="3" width="8.3984375" style="42" customWidth="1"/>
    <col min="4" max="4" width="28.3984375" style="41" customWidth="1"/>
    <col min="5" max="5" width="11.3984375" style="41" customWidth="1"/>
    <col min="6" max="6" width="8.296875" style="41" customWidth="1"/>
    <col min="7" max="7" width="8.5" style="41" customWidth="1"/>
    <col min="8" max="8" width="8.296875" style="41" customWidth="1"/>
    <col min="9" max="9" width="18.19921875" style="41" customWidth="1"/>
    <col min="10" max="13" width="0" style="41" hidden="1" customWidth="1"/>
    <col min="14" max="16384" width="7.3984375" style="41" customWidth="1"/>
  </cols>
  <sheetData>
    <row r="1" spans="1:256" ht="13.5" customHeight="1">
      <c r="A1" s="3" t="s">
        <v>40</v>
      </c>
      <c r="B1" s="3"/>
      <c r="C1" s="3"/>
      <c r="D1" s="3"/>
      <c r="E1" s="3"/>
      <c r="F1" s="3"/>
      <c r="G1" s="3"/>
      <c r="H1" s="3"/>
      <c r="I1" s="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9" s="6" customFormat="1" ht="11.25" customHeight="1">
      <c r="A2" s="4" t="s">
        <v>41</v>
      </c>
      <c r="B2" s="4"/>
      <c r="C2" s="5" t="s">
        <v>2</v>
      </c>
      <c r="D2" s="5"/>
      <c r="E2" s="5"/>
      <c r="F2" s="5"/>
      <c r="G2" s="5"/>
      <c r="H2" s="5"/>
      <c r="I2" s="5"/>
    </row>
    <row r="3" spans="1:9" s="44" customFormat="1" ht="11.25" customHeight="1">
      <c r="A3" s="7" t="s">
        <v>42</v>
      </c>
      <c r="B3" s="7"/>
      <c r="C3" s="43" t="s">
        <v>43</v>
      </c>
      <c r="D3" s="43"/>
      <c r="E3" s="43"/>
      <c r="F3" s="43"/>
      <c r="G3" s="43"/>
      <c r="H3" s="43"/>
      <c r="I3" s="43"/>
    </row>
    <row r="4" spans="1:9" s="6" customFormat="1" ht="12" customHeight="1">
      <c r="A4" s="11" t="s">
        <v>44</v>
      </c>
      <c r="B4" s="11"/>
      <c r="C4" s="45" t="s">
        <v>6</v>
      </c>
      <c r="D4" s="45"/>
      <c r="E4" s="45"/>
      <c r="F4" s="45"/>
      <c r="G4" s="45"/>
      <c r="H4" s="45"/>
      <c r="I4" s="45"/>
    </row>
    <row r="5" spans="1:9" s="6" customFormat="1" ht="30.75" customHeight="1">
      <c r="A5" s="7" t="s">
        <v>3</v>
      </c>
      <c r="B5" s="7"/>
      <c r="C5" s="46" t="s">
        <v>45</v>
      </c>
      <c r="D5" s="46"/>
      <c r="E5" s="46"/>
      <c r="F5" s="46"/>
      <c r="G5" s="46"/>
      <c r="H5" s="46"/>
      <c r="I5" s="46"/>
    </row>
    <row r="6" spans="1:9" s="6" customFormat="1" ht="24.75" customHeight="1">
      <c r="A6" s="7" t="s">
        <v>5</v>
      </c>
      <c r="B6" s="7"/>
      <c r="C6" s="45" t="s">
        <v>46</v>
      </c>
      <c r="D6" s="45"/>
      <c r="E6" s="45"/>
      <c r="F6" s="45"/>
      <c r="G6" s="45"/>
      <c r="H6" s="45"/>
      <c r="I6" s="45"/>
    </row>
    <row r="7" spans="1:9" s="6" customFormat="1" ht="22.5" customHeight="1">
      <c r="A7" s="7" t="s">
        <v>7</v>
      </c>
      <c r="B7" s="7"/>
      <c r="C7" s="45" t="s">
        <v>47</v>
      </c>
      <c r="D7" s="45"/>
      <c r="E7" s="45"/>
      <c r="F7" s="45"/>
      <c r="G7" s="45"/>
      <c r="H7" s="45"/>
      <c r="I7" s="45"/>
    </row>
    <row r="8" spans="1:9" s="6" customFormat="1" ht="22.5" customHeight="1">
      <c r="A8" s="12" t="s">
        <v>48</v>
      </c>
      <c r="B8" s="12"/>
      <c r="C8" s="47" t="s">
        <v>10</v>
      </c>
      <c r="D8" s="47"/>
      <c r="E8" s="47"/>
      <c r="F8" s="47"/>
      <c r="G8" s="47"/>
      <c r="H8" s="47"/>
      <c r="I8" s="47"/>
    </row>
    <row r="9" spans="1:2" s="6" customFormat="1" ht="11.25" customHeight="1">
      <c r="A9" s="14"/>
      <c r="B9" s="15"/>
    </row>
    <row r="10" spans="1:13" s="6" customFormat="1" ht="12" customHeight="1">
      <c r="A10" s="16"/>
      <c r="B10" s="17" t="s">
        <v>13</v>
      </c>
      <c r="C10" s="17"/>
      <c r="D10" s="17" t="s">
        <v>49</v>
      </c>
      <c r="E10" s="17"/>
      <c r="F10" s="17"/>
      <c r="G10" s="17"/>
      <c r="H10" s="17"/>
      <c r="I10" s="17"/>
      <c r="J10" s="6">
        <v>32605000</v>
      </c>
      <c r="M10" s="6">
        <v>27402000</v>
      </c>
    </row>
    <row r="11" spans="1:13" s="6" customFormat="1" ht="30" customHeight="1">
      <c r="A11" s="16"/>
      <c r="B11" s="17"/>
      <c r="C11" s="17"/>
      <c r="D11" s="19" t="s">
        <v>15</v>
      </c>
      <c r="E11" s="19" t="s">
        <v>16</v>
      </c>
      <c r="F11" s="17" t="s">
        <v>17</v>
      </c>
      <c r="G11" s="17" t="s">
        <v>18</v>
      </c>
      <c r="H11" s="17" t="s">
        <v>19</v>
      </c>
      <c r="I11" s="19" t="s">
        <v>20</v>
      </c>
      <c r="J11" s="6">
        <f>4000+8000+1500+8600</f>
        <v>22100</v>
      </c>
      <c r="M11" s="6">
        <f>8000+8000+1000+9000</f>
        <v>26000</v>
      </c>
    </row>
    <row r="12" spans="1:13" s="6" customFormat="1" ht="30" customHeight="1">
      <c r="A12" s="20">
        <v>1</v>
      </c>
      <c r="B12" s="21" t="s">
        <v>50</v>
      </c>
      <c r="C12" s="21"/>
      <c r="D12" s="48" t="s">
        <v>51</v>
      </c>
      <c r="E12" s="22" t="s">
        <v>23</v>
      </c>
      <c r="F12" s="23">
        <v>12</v>
      </c>
      <c r="G12" s="23">
        <v>16</v>
      </c>
      <c r="H12" s="23">
        <v>20</v>
      </c>
      <c r="I12" s="48" t="s">
        <v>52</v>
      </c>
      <c r="J12" s="6">
        <f>171000+330000+70000</f>
        <v>571000</v>
      </c>
      <c r="K12" s="6">
        <f>6000+30000+30000+85000+8000+14000+4000+15000</f>
        <v>192000</v>
      </c>
      <c r="L12" s="6">
        <f>182000+340000+71000</f>
        <v>593000</v>
      </c>
      <c r="M12" s="6">
        <f>6000+35000+35000+85000+6500+60000+6000+16700</f>
        <v>250200</v>
      </c>
    </row>
    <row r="13" spans="1:9" s="6" customFormat="1" ht="20.25" customHeight="1">
      <c r="A13" s="20"/>
      <c r="B13" s="21"/>
      <c r="C13" s="21"/>
      <c r="D13" s="48" t="s">
        <v>53</v>
      </c>
      <c r="E13" s="25">
        <v>10</v>
      </c>
      <c r="F13" s="23">
        <v>15</v>
      </c>
      <c r="G13" s="23">
        <v>20</v>
      </c>
      <c r="H13" s="23">
        <v>25</v>
      </c>
      <c r="I13" s="48" t="s">
        <v>54</v>
      </c>
    </row>
    <row r="14" spans="1:13" s="6" customFormat="1" ht="30.75" customHeight="1">
      <c r="A14" s="20"/>
      <c r="B14" s="21"/>
      <c r="C14" s="21"/>
      <c r="D14" s="48" t="s">
        <v>55</v>
      </c>
      <c r="E14" s="49" t="s">
        <v>28</v>
      </c>
      <c r="F14" s="49" t="s">
        <v>56</v>
      </c>
      <c r="G14" s="49" t="s">
        <v>57</v>
      </c>
      <c r="H14" s="49"/>
      <c r="I14" s="48" t="s">
        <v>58</v>
      </c>
      <c r="J14" s="6">
        <v>1112500</v>
      </c>
      <c r="K14" s="6">
        <v>1112500</v>
      </c>
      <c r="L14" s="6">
        <f>308000+694500+156900+54000</f>
        <v>1213400</v>
      </c>
      <c r="M14" s="6">
        <f>308000+694500+156900+54000</f>
        <v>1213400</v>
      </c>
    </row>
    <row r="15" spans="1:7" s="6" customFormat="1" ht="15" customHeight="1">
      <c r="A15" s="29"/>
      <c r="B15" s="29"/>
      <c r="C15" s="29"/>
      <c r="D15" s="30"/>
      <c r="E15" s="30"/>
      <c r="F15" s="30"/>
      <c r="G15" s="14"/>
    </row>
    <row r="16" spans="1:9" s="6" customFormat="1" ht="36" customHeight="1">
      <c r="A16" s="31"/>
      <c r="B16" s="17" t="s">
        <v>59</v>
      </c>
      <c r="C16" s="17"/>
      <c r="D16" s="17"/>
      <c r="E16" s="17" t="s">
        <v>31</v>
      </c>
      <c r="F16" s="17" t="s">
        <v>32</v>
      </c>
      <c r="G16" s="17" t="s">
        <v>33</v>
      </c>
      <c r="H16" s="17" t="s">
        <v>34</v>
      </c>
      <c r="I16" s="17" t="s">
        <v>35</v>
      </c>
    </row>
    <row r="17" spans="1:9" s="52" customFormat="1" ht="11.25" customHeight="1">
      <c r="A17" s="20">
        <v>1</v>
      </c>
      <c r="B17" s="50">
        <v>614311</v>
      </c>
      <c r="C17" s="33" t="s">
        <v>60</v>
      </c>
      <c r="D17" s="33"/>
      <c r="E17" s="51">
        <v>40100</v>
      </c>
      <c r="F17" s="51">
        <v>40000</v>
      </c>
      <c r="G17" s="51">
        <v>30000</v>
      </c>
      <c r="H17" s="51">
        <v>30000</v>
      </c>
      <c r="I17" s="51">
        <f>SUM(E17:H17)</f>
        <v>140100</v>
      </c>
    </row>
    <row r="18" spans="1:9" s="52" customFormat="1" ht="11.25" customHeight="1">
      <c r="A18" s="20">
        <v>2</v>
      </c>
      <c r="B18" s="50">
        <v>614324</v>
      </c>
      <c r="C18" s="33" t="s">
        <v>61</v>
      </c>
      <c r="D18" s="33"/>
      <c r="E18" s="51">
        <v>110941</v>
      </c>
      <c r="F18" s="51">
        <v>125000</v>
      </c>
      <c r="G18" s="51">
        <v>105000</v>
      </c>
      <c r="H18" s="51">
        <v>105000</v>
      </c>
      <c r="I18" s="51">
        <f>SUM(E18:H18)</f>
        <v>445941</v>
      </c>
    </row>
    <row r="19" spans="1:9" s="52" customFormat="1" ht="11.25" customHeight="1">
      <c r="A19" s="20"/>
      <c r="B19" s="50">
        <v>614311</v>
      </c>
      <c r="C19" s="33" t="s">
        <v>62</v>
      </c>
      <c r="D19" s="33"/>
      <c r="E19" s="51">
        <v>49315</v>
      </c>
      <c r="F19" s="51">
        <v>54000</v>
      </c>
      <c r="G19" s="51">
        <v>40000</v>
      </c>
      <c r="H19" s="51">
        <v>40000</v>
      </c>
      <c r="I19" s="51">
        <f>SUM(E19:H19)</f>
        <v>183315</v>
      </c>
    </row>
    <row r="20" spans="1:256" ht="12.75" customHeight="1">
      <c r="A20" s="35" t="s">
        <v>39</v>
      </c>
      <c r="B20" s="35"/>
      <c r="C20" s="35"/>
      <c r="D20" s="35"/>
      <c r="E20" s="53">
        <f>SUM(E17:E19)</f>
        <v>200356</v>
      </c>
      <c r="F20" s="53">
        <f>SUM(F17:F19)</f>
        <v>219000</v>
      </c>
      <c r="G20" s="53">
        <f>SUM(G17:G19)</f>
        <v>175000</v>
      </c>
      <c r="H20" s="53">
        <f>SUM(H17:H19)</f>
        <v>175000</v>
      </c>
      <c r="I20" s="53">
        <f>SUM(E20:H20)</f>
        <v>769356</v>
      </c>
      <c r="K20" s="54">
        <f>+F20-M14</f>
        <v>-994400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:256" ht="15" customHeight="1">
      <c r="E21" s="37"/>
      <c r="F21" s="37"/>
      <c r="G21" s="1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6" customFormat="1" ht="24" customHeight="1">
      <c r="A22" s="31"/>
      <c r="B22" s="17" t="s">
        <v>63</v>
      </c>
      <c r="C22" s="17"/>
      <c r="D22" s="17"/>
      <c r="E22" s="17" t="s">
        <v>64</v>
      </c>
      <c r="F22" s="17" t="s">
        <v>65</v>
      </c>
      <c r="G22" s="17" t="s">
        <v>66</v>
      </c>
      <c r="H22" s="17" t="s">
        <v>67</v>
      </c>
      <c r="I22" s="17" t="s">
        <v>35</v>
      </c>
    </row>
    <row r="23" spans="1:9" s="6" customFormat="1" ht="11.25" customHeight="1">
      <c r="A23" s="20">
        <v>1</v>
      </c>
      <c r="B23" s="33" t="s">
        <v>68</v>
      </c>
      <c r="C23" s="33"/>
      <c r="D23" s="33"/>
      <c r="E23" s="53">
        <f>SUM(E17:E19)</f>
        <v>200356</v>
      </c>
      <c r="F23" s="53">
        <f>SUM(F17:F19)</f>
        <v>219000</v>
      </c>
      <c r="G23" s="53">
        <f>SUM(G17:G19)</f>
        <v>175000</v>
      </c>
      <c r="H23" s="53">
        <f>SUM(H17:H19)</f>
        <v>175000</v>
      </c>
      <c r="I23" s="53">
        <f>SUM(E23:H23)</f>
        <v>769356</v>
      </c>
    </row>
    <row r="24" spans="1:256" ht="12.75" customHeight="1">
      <c r="A24" s="35" t="s">
        <v>39</v>
      </c>
      <c r="B24" s="35"/>
      <c r="C24" s="35"/>
      <c r="D24" s="35"/>
      <c r="E24" s="53">
        <f>E23</f>
        <v>200356</v>
      </c>
      <c r="F24" s="53">
        <f>F23</f>
        <v>219000</v>
      </c>
      <c r="G24" s="53">
        <f>G23</f>
        <v>175000</v>
      </c>
      <c r="H24" s="53">
        <f>H23</f>
        <v>175000</v>
      </c>
      <c r="I24" s="53">
        <f>I23</f>
        <v>769356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selectLockedCells="1" selectUnlockedCells="1"/>
  <mergeCells count="29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12:A14"/>
    <mergeCell ref="B12:C14"/>
    <mergeCell ref="D15:F15"/>
    <mergeCell ref="B16:D16"/>
    <mergeCell ref="C17:D17"/>
    <mergeCell ref="C18:D18"/>
    <mergeCell ref="C19:D19"/>
    <mergeCell ref="A20:D20"/>
    <mergeCell ref="B22:D22"/>
    <mergeCell ref="B23:D23"/>
    <mergeCell ref="A24:D24"/>
  </mergeCells>
  <printOptions horizontalCentered="1" verticalCentered="1"/>
  <pageMargins left="0.39375" right="0.31527777777777777" top="1.3777777777777778" bottom="1.3777777777777778" header="0.5118055555555555" footer="0.5118055555555555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I6" sqref="I6"/>
    </sheetView>
  </sheetViews>
  <sheetFormatPr defaultColWidth="10.3984375" defaultRowHeight="15"/>
  <cols>
    <col min="1" max="1" width="9.59765625" style="41" customWidth="1"/>
    <col min="2" max="2" width="6.3984375" style="41" customWidth="1"/>
    <col min="3" max="3" width="14.3984375" style="41" customWidth="1"/>
    <col min="4" max="4" width="22.19921875" style="41" customWidth="1"/>
    <col min="5" max="16384" width="9.59765625" style="41" customWidth="1"/>
  </cols>
  <sheetData>
    <row r="1" spans="1:256" ht="1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31"/>
      <c r="B2" s="17" t="s">
        <v>70</v>
      </c>
      <c r="C2" s="17"/>
      <c r="D2" s="17"/>
      <c r="E2" s="17" t="s">
        <v>71</v>
      </c>
      <c r="F2" s="17" t="s">
        <v>72</v>
      </c>
      <c r="G2" s="17" t="s">
        <v>73</v>
      </c>
      <c r="H2" s="17" t="s">
        <v>74</v>
      </c>
      <c r="I2" s="17" t="s">
        <v>35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0">
        <v>1</v>
      </c>
      <c r="B3" s="32" t="s">
        <v>75</v>
      </c>
      <c r="C3" s="33" t="s">
        <v>60</v>
      </c>
      <c r="D3" s="33"/>
      <c r="E3" s="51">
        <f>PA_1!E17</f>
        <v>40100</v>
      </c>
      <c r="F3" s="51">
        <f>PA_1!F17</f>
        <v>40000</v>
      </c>
      <c r="G3" s="51">
        <f>PA_1!G17</f>
        <v>30000</v>
      </c>
      <c r="H3" s="51">
        <f>PA_1!H17</f>
        <v>30000</v>
      </c>
      <c r="I3" s="51">
        <f>SUM(E3:H3)</f>
        <v>140100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0">
        <v>2</v>
      </c>
      <c r="B4" s="55" t="s">
        <v>75</v>
      </c>
      <c r="C4" s="33" t="s">
        <v>61</v>
      </c>
      <c r="D4" s="33"/>
      <c r="E4" s="51">
        <f>PA_1!E18</f>
        <v>110941</v>
      </c>
      <c r="F4" s="51">
        <f>PA_1!F18</f>
        <v>125000</v>
      </c>
      <c r="G4" s="51">
        <f>PA_1!G18</f>
        <v>105000</v>
      </c>
      <c r="H4" s="51">
        <f>PA_1!H18</f>
        <v>105000</v>
      </c>
      <c r="I4" s="51">
        <f>SUM(E4:H4)</f>
        <v>445941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20">
        <v>3</v>
      </c>
      <c r="B5" s="55" t="s">
        <v>75</v>
      </c>
      <c r="C5" s="33" t="s">
        <v>62</v>
      </c>
      <c r="D5" s="33"/>
      <c r="E5" s="51">
        <f>PA_1!E19</f>
        <v>49315</v>
      </c>
      <c r="F5" s="51">
        <f>PA_1!F19</f>
        <v>54000</v>
      </c>
      <c r="G5" s="51">
        <f>PA_1!G19</f>
        <v>40000</v>
      </c>
      <c r="H5" s="51">
        <f>PA_1!H19</f>
        <v>40000</v>
      </c>
      <c r="I5" s="51">
        <f>SUM(E5:H5)</f>
        <v>183315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56" t="s">
        <v>76</v>
      </c>
      <c r="B6" s="56"/>
      <c r="C6" s="56"/>
      <c r="D6" s="56"/>
      <c r="E6" s="51">
        <f>SUM(E3:E5)</f>
        <v>200356</v>
      </c>
      <c r="F6" s="51">
        <f>SUM(F3:F5)</f>
        <v>219000</v>
      </c>
      <c r="G6" s="51">
        <f>SUM(G3:G5)</f>
        <v>175000</v>
      </c>
      <c r="H6" s="51">
        <f>SUM(H3:H5)</f>
        <v>175000</v>
      </c>
      <c r="I6" s="51">
        <f>SUM(I3:I5)</f>
        <v>769356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</sheetData>
  <sheetProtection selectLockedCells="1" selectUnlockedCells="1"/>
  <mergeCells count="6">
    <mergeCell ref="A1:I1"/>
    <mergeCell ref="B2:D2"/>
    <mergeCell ref="C3:D3"/>
    <mergeCell ref="C4:D4"/>
    <mergeCell ref="C5:D5"/>
    <mergeCell ref="A6:D6"/>
  </mergeCells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17" sqref="E17"/>
    </sheetView>
  </sheetViews>
  <sheetFormatPr defaultColWidth="7.19921875" defaultRowHeight="12.75" customHeight="1"/>
  <cols>
    <col min="1" max="1" width="5.5" style="41" customWidth="1"/>
    <col min="2" max="2" width="14.296875" style="42" customWidth="1"/>
    <col min="3" max="3" width="11.296875" style="42" customWidth="1"/>
    <col min="4" max="4" width="18.296875" style="41" customWidth="1"/>
    <col min="5" max="5" width="9.09765625" style="41" customWidth="1"/>
    <col min="6" max="6" width="9" style="41" customWidth="1"/>
    <col min="7" max="7" width="7.8984375" style="41" customWidth="1"/>
    <col min="8" max="8" width="7.796875" style="41" customWidth="1"/>
    <col min="9" max="9" width="14.296875" style="41" customWidth="1"/>
    <col min="10" max="16384" width="7.3984375" style="41" customWidth="1"/>
  </cols>
  <sheetData>
    <row r="1" spans="1:9" ht="13.5" customHeight="1">
      <c r="A1" s="3" t="s">
        <v>40</v>
      </c>
      <c r="B1" s="3"/>
      <c r="C1" s="3"/>
      <c r="D1" s="3"/>
      <c r="E1" s="3"/>
      <c r="F1" s="3"/>
      <c r="G1" s="3"/>
      <c r="H1" s="3"/>
      <c r="I1" s="3"/>
    </row>
    <row r="2" spans="1:9" s="6" customFormat="1" ht="11.25" customHeight="1">
      <c r="A2" s="4" t="s">
        <v>41</v>
      </c>
      <c r="B2" s="4"/>
      <c r="C2" s="5" t="s">
        <v>2</v>
      </c>
      <c r="D2" s="5"/>
      <c r="E2" s="5"/>
      <c r="F2" s="5"/>
      <c r="G2" s="5"/>
      <c r="H2" s="5"/>
      <c r="I2" s="5"/>
    </row>
    <row r="3" spans="1:9" s="6" customFormat="1" ht="11.25" customHeight="1">
      <c r="A3" s="7" t="s">
        <v>42</v>
      </c>
      <c r="B3" s="7"/>
      <c r="C3" s="43" t="s">
        <v>38</v>
      </c>
      <c r="D3" s="43"/>
      <c r="E3" s="43"/>
      <c r="F3" s="43"/>
      <c r="G3" s="43"/>
      <c r="H3" s="43"/>
      <c r="I3" s="43"/>
    </row>
    <row r="4" spans="1:9" s="6" customFormat="1" ht="12" customHeight="1">
      <c r="A4" s="11" t="s">
        <v>44</v>
      </c>
      <c r="B4" s="11"/>
      <c r="C4" s="45" t="s">
        <v>6</v>
      </c>
      <c r="D4" s="45"/>
      <c r="E4" s="45"/>
      <c r="F4" s="45"/>
      <c r="G4" s="45"/>
      <c r="H4" s="45"/>
      <c r="I4" s="45"/>
    </row>
    <row r="5" spans="1:9" s="6" customFormat="1" ht="12" customHeight="1">
      <c r="A5" s="7" t="s">
        <v>3</v>
      </c>
      <c r="B5" s="7"/>
      <c r="C5" s="57" t="s">
        <v>77</v>
      </c>
      <c r="D5" s="57"/>
      <c r="E5" s="57"/>
      <c r="F5" s="57"/>
      <c r="G5" s="57"/>
      <c r="H5" s="57"/>
      <c r="I5" s="57"/>
    </row>
    <row r="6" spans="1:9" s="44" customFormat="1" ht="11.25" customHeight="1">
      <c r="A6" s="7" t="s">
        <v>5</v>
      </c>
      <c r="B6" s="7"/>
      <c r="C6" s="45" t="s">
        <v>6</v>
      </c>
      <c r="D6" s="45"/>
      <c r="E6" s="45"/>
      <c r="F6" s="45"/>
      <c r="G6" s="45"/>
      <c r="H6" s="45"/>
      <c r="I6" s="45"/>
    </row>
    <row r="7" spans="1:9" s="6" customFormat="1" ht="12" customHeight="1">
      <c r="A7" s="7" t="s">
        <v>7</v>
      </c>
      <c r="B7" s="7"/>
      <c r="C7" s="45" t="s">
        <v>78</v>
      </c>
      <c r="D7" s="45"/>
      <c r="E7" s="45"/>
      <c r="F7" s="45"/>
      <c r="G7" s="45"/>
      <c r="H7" s="45"/>
      <c r="I7" s="45"/>
    </row>
    <row r="8" spans="1:9" s="6" customFormat="1" ht="19.5" customHeight="1">
      <c r="A8" s="12" t="s">
        <v>79</v>
      </c>
      <c r="B8" s="12"/>
      <c r="C8" s="47" t="s">
        <v>10</v>
      </c>
      <c r="D8" s="47"/>
      <c r="E8" s="47"/>
      <c r="F8" s="47"/>
      <c r="G8" s="47"/>
      <c r="H8" s="47"/>
      <c r="I8" s="47"/>
    </row>
    <row r="9" spans="1:7" s="6" customFormat="1" ht="11.25" customHeight="1">
      <c r="A9" s="14"/>
      <c r="B9" s="15"/>
      <c r="C9" s="15"/>
      <c r="D9" s="14"/>
      <c r="E9" s="14"/>
      <c r="F9" s="14"/>
      <c r="G9" s="14"/>
    </row>
    <row r="10" spans="1:9" s="6" customFormat="1" ht="12" customHeight="1">
      <c r="A10" s="16"/>
      <c r="B10" s="17" t="s">
        <v>13</v>
      </c>
      <c r="C10" s="17"/>
      <c r="D10" s="17" t="s">
        <v>49</v>
      </c>
      <c r="E10" s="17"/>
      <c r="F10" s="17"/>
      <c r="G10" s="17"/>
      <c r="H10" s="17"/>
      <c r="I10" s="17"/>
    </row>
    <row r="11" spans="1:9" s="6" customFormat="1" ht="30" customHeight="1">
      <c r="A11" s="16"/>
      <c r="B11" s="17"/>
      <c r="C11" s="17"/>
      <c r="D11" s="19" t="s">
        <v>15</v>
      </c>
      <c r="E11" s="19" t="s">
        <v>16</v>
      </c>
      <c r="F11" s="17" t="s">
        <v>17</v>
      </c>
      <c r="G11" s="17" t="s">
        <v>18</v>
      </c>
      <c r="H11" s="17" t="s">
        <v>19</v>
      </c>
      <c r="I11" s="17" t="s">
        <v>20</v>
      </c>
    </row>
    <row r="12" spans="1:9" s="6" customFormat="1" ht="30" customHeight="1">
      <c r="A12" s="20">
        <v>1</v>
      </c>
      <c r="B12" s="21" t="s">
        <v>80</v>
      </c>
      <c r="C12" s="21"/>
      <c r="D12" s="48" t="s">
        <v>81</v>
      </c>
      <c r="E12" s="23">
        <v>0</v>
      </c>
      <c r="F12" s="23">
        <v>3</v>
      </c>
      <c r="G12" s="23">
        <v>2</v>
      </c>
      <c r="H12" s="23">
        <v>1</v>
      </c>
      <c r="I12" s="23" t="s">
        <v>82</v>
      </c>
    </row>
    <row r="13" spans="1:7" s="6" customFormat="1" ht="15" customHeight="1">
      <c r="A13" s="29"/>
      <c r="B13" s="29"/>
      <c r="C13" s="29"/>
      <c r="D13" s="30"/>
      <c r="E13" s="30"/>
      <c r="F13" s="30"/>
      <c r="G13" s="14"/>
    </row>
    <row r="14" spans="1:9" s="6" customFormat="1" ht="30" customHeight="1">
      <c r="A14" s="31"/>
      <c r="B14" s="17" t="s">
        <v>59</v>
      </c>
      <c r="C14" s="17"/>
      <c r="D14" s="17"/>
      <c r="E14" s="17" t="s">
        <v>31</v>
      </c>
      <c r="F14" s="17" t="s">
        <v>32</v>
      </c>
      <c r="G14" s="17" t="s">
        <v>33</v>
      </c>
      <c r="H14" s="17" t="s">
        <v>34</v>
      </c>
      <c r="I14" s="17" t="s">
        <v>35</v>
      </c>
    </row>
    <row r="15" spans="1:9" s="52" customFormat="1" ht="11.25" customHeight="1">
      <c r="A15" s="20">
        <v>1</v>
      </c>
      <c r="B15" s="50">
        <v>615311</v>
      </c>
      <c r="C15" s="33" t="s">
        <v>83</v>
      </c>
      <c r="D15" s="33"/>
      <c r="E15" s="51">
        <v>76148</v>
      </c>
      <c r="F15" s="51">
        <v>328000</v>
      </c>
      <c r="G15" s="51">
        <v>50000</v>
      </c>
      <c r="H15" s="51">
        <v>50000</v>
      </c>
      <c r="I15" s="51">
        <f>SUM(E15:H15)</f>
        <v>504148</v>
      </c>
    </row>
    <row r="16" spans="1:9" ht="12.75" customHeight="1">
      <c r="A16" s="20">
        <v>2</v>
      </c>
      <c r="B16" s="50">
        <v>821619</v>
      </c>
      <c r="C16" s="33" t="s">
        <v>84</v>
      </c>
      <c r="D16" s="33"/>
      <c r="E16" s="58">
        <v>31684</v>
      </c>
      <c r="F16" s="58">
        <v>120000</v>
      </c>
      <c r="G16" s="58">
        <v>30000</v>
      </c>
      <c r="H16" s="58">
        <v>30000</v>
      </c>
      <c r="I16" s="58">
        <f>SUM(E16:H16)</f>
        <v>211684</v>
      </c>
    </row>
    <row r="17" spans="1:9" ht="12.75" customHeight="1">
      <c r="A17" s="59"/>
      <c r="B17" s="29"/>
      <c r="C17" s="60"/>
      <c r="D17" s="56" t="s">
        <v>39</v>
      </c>
      <c r="E17" s="51">
        <f>SUM(E15:E16)</f>
        <v>107832</v>
      </c>
      <c r="F17" s="51">
        <f>SUM(F15:F16)</f>
        <v>448000</v>
      </c>
      <c r="G17" s="51">
        <f>SUM(G15:G16)</f>
        <v>80000</v>
      </c>
      <c r="H17" s="51">
        <f>SUM(H15:H16)</f>
        <v>80000</v>
      </c>
      <c r="I17" s="51">
        <f>SUM(I15:I16)</f>
        <v>715832</v>
      </c>
    </row>
    <row r="18" spans="5:7" ht="12.75" customHeight="1">
      <c r="E18" s="37"/>
      <c r="F18" s="37"/>
      <c r="G18" s="14"/>
    </row>
    <row r="19" spans="1:9" s="6" customFormat="1" ht="24" customHeight="1">
      <c r="A19" s="31"/>
      <c r="B19" s="17" t="s">
        <v>63</v>
      </c>
      <c r="C19" s="17"/>
      <c r="D19" s="17"/>
      <c r="E19" s="17" t="s">
        <v>64</v>
      </c>
      <c r="F19" s="17" t="s">
        <v>65</v>
      </c>
      <c r="G19" s="17" t="s">
        <v>66</v>
      </c>
      <c r="H19" s="17" t="s">
        <v>67</v>
      </c>
      <c r="I19" s="17" t="s">
        <v>35</v>
      </c>
    </row>
    <row r="20" spans="1:9" s="6" customFormat="1" ht="11.25" customHeight="1">
      <c r="A20" s="20">
        <v>1</v>
      </c>
      <c r="B20" s="33" t="s">
        <v>85</v>
      </c>
      <c r="C20" s="33"/>
      <c r="D20" s="33"/>
      <c r="E20" s="51">
        <f>SUM(E15+E16)</f>
        <v>107832</v>
      </c>
      <c r="F20" s="51">
        <f>SUM(F15+F16)</f>
        <v>448000</v>
      </c>
      <c r="G20" s="51">
        <f>SUM(G15+G16)</f>
        <v>80000</v>
      </c>
      <c r="H20" s="51">
        <f>SUM(H15+H16)</f>
        <v>80000</v>
      </c>
      <c r="I20" s="51">
        <f>SUM(F20:H20)</f>
        <v>608000</v>
      </c>
    </row>
    <row r="21" spans="1:9" ht="12.75" customHeight="1">
      <c r="A21" s="35" t="s">
        <v>39</v>
      </c>
      <c r="B21" s="35"/>
      <c r="C21" s="35"/>
      <c r="D21" s="35"/>
      <c r="E21" s="51">
        <f>E20</f>
        <v>107832</v>
      </c>
      <c r="F21" s="51">
        <f>F20</f>
        <v>448000</v>
      </c>
      <c r="G21" s="51">
        <f>G20</f>
        <v>80000</v>
      </c>
      <c r="H21" s="51">
        <f>H20</f>
        <v>80000</v>
      </c>
      <c r="I21" s="51">
        <f>I20</f>
        <v>608000</v>
      </c>
    </row>
  </sheetData>
  <sheetProtection selectLockedCells="1" selectUnlockedCells="1"/>
  <mergeCells count="26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B12:C12"/>
    <mergeCell ref="D13:F13"/>
    <mergeCell ref="B14:D14"/>
    <mergeCell ref="C15:D15"/>
    <mergeCell ref="C16:D16"/>
    <mergeCell ref="B19:D19"/>
    <mergeCell ref="B20:D20"/>
    <mergeCell ref="A21:D21"/>
  </mergeCells>
  <printOptions horizontalCentered="1" verticalCentered="1"/>
  <pageMargins left="0.39375" right="0.31527777777777777" top="1.3777777777777778" bottom="1.3777777777777778" header="0.5118055555555555" footer="0.5118055555555555"/>
  <pageSetup horizontalDpi="300" verticalDpi="3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3" sqref="I3"/>
    </sheetView>
  </sheetViews>
  <sheetFormatPr defaultColWidth="10.3984375" defaultRowHeight="15"/>
  <cols>
    <col min="1" max="1" width="6.09765625" style="41" customWidth="1"/>
    <col min="2" max="2" width="6" style="41" customWidth="1"/>
    <col min="3" max="3" width="14.3984375" style="41" customWidth="1"/>
    <col min="4" max="4" width="17.3984375" style="41" customWidth="1"/>
    <col min="5" max="5" width="7.796875" style="41" customWidth="1"/>
    <col min="6" max="6" width="7" style="41" customWidth="1"/>
    <col min="7" max="7" width="6.3984375" style="41" customWidth="1"/>
    <col min="8" max="8" width="7.796875" style="41" customWidth="1"/>
    <col min="9" max="9" width="14.796875" style="41" customWidth="1"/>
    <col min="10" max="16384" width="9.59765625" style="41" customWidth="1"/>
  </cols>
  <sheetData>
    <row r="1" spans="1:9" ht="12.75" customHeight="1">
      <c r="A1" s="3" t="s">
        <v>69</v>
      </c>
      <c r="B1" s="3"/>
      <c r="C1" s="3"/>
      <c r="D1" s="3"/>
      <c r="E1" s="3"/>
      <c r="F1" s="3"/>
      <c r="G1" s="3"/>
      <c r="H1" s="3"/>
      <c r="I1" s="3"/>
    </row>
    <row r="2" spans="1:9" ht="12.75" customHeight="1">
      <c r="A2" s="31"/>
      <c r="B2" s="17" t="s">
        <v>70</v>
      </c>
      <c r="C2" s="17"/>
      <c r="D2" s="17"/>
      <c r="E2" s="17" t="s">
        <v>31</v>
      </c>
      <c r="F2" s="17" t="s">
        <v>32</v>
      </c>
      <c r="G2" s="17" t="s">
        <v>33</v>
      </c>
      <c r="H2" s="17" t="s">
        <v>34</v>
      </c>
      <c r="I2" s="17" t="s">
        <v>35</v>
      </c>
    </row>
    <row r="3" spans="1:9" ht="54.75" customHeight="1">
      <c r="A3" s="20">
        <v>1</v>
      </c>
      <c r="B3" s="32" t="s">
        <v>75</v>
      </c>
      <c r="C3" s="33" t="s">
        <v>83</v>
      </c>
      <c r="D3" s="33"/>
      <c r="E3" s="51">
        <f>PA_2!E15</f>
        <v>76148</v>
      </c>
      <c r="F3" s="51">
        <f>PA_2!F15</f>
        <v>328000</v>
      </c>
      <c r="G3" s="51">
        <f>PA_2!G15</f>
        <v>50000</v>
      </c>
      <c r="H3" s="51">
        <f>PA_2!H15</f>
        <v>50000</v>
      </c>
      <c r="I3" s="51">
        <f>SUM(E3:H3)</f>
        <v>504148</v>
      </c>
    </row>
    <row r="4" spans="1:9" ht="54.75" customHeight="1">
      <c r="A4" s="20">
        <v>2</v>
      </c>
      <c r="B4" s="32" t="s">
        <v>75</v>
      </c>
      <c r="C4" s="33" t="s">
        <v>84</v>
      </c>
      <c r="D4" s="33"/>
      <c r="E4" s="51">
        <f>PA_2!E16</f>
        <v>31684</v>
      </c>
      <c r="F4" s="51">
        <f>PA_2!F16</f>
        <v>120000</v>
      </c>
      <c r="G4" s="51">
        <f>PA_2!G16</f>
        <v>30000</v>
      </c>
      <c r="H4" s="51">
        <f>PA_2!H16</f>
        <v>30000</v>
      </c>
      <c r="I4" s="51">
        <f>SUM(E4:H4)</f>
        <v>211684</v>
      </c>
    </row>
    <row r="5" spans="1:9" ht="12.75">
      <c r="A5" s="56" t="s">
        <v>76</v>
      </c>
      <c r="B5" s="56"/>
      <c r="C5" s="56"/>
      <c r="D5" s="56"/>
      <c r="E5" s="51">
        <f>SUM(E3:E4)</f>
        <v>107832</v>
      </c>
      <c r="F5" s="51">
        <f>SUM(F3:F4)</f>
        <v>448000</v>
      </c>
      <c r="G5" s="51">
        <f>SUM(G3:G4)</f>
        <v>80000</v>
      </c>
      <c r="H5" s="51">
        <f>SUM(H3:H4)</f>
        <v>80000</v>
      </c>
      <c r="I5" s="51">
        <f>SUM(I3:I4)</f>
        <v>715832</v>
      </c>
    </row>
    <row r="10" ht="12.75">
      <c r="H10" s="61"/>
    </row>
  </sheetData>
  <sheetProtection selectLockedCells="1" selectUnlockedCells="1"/>
  <mergeCells count="5">
    <mergeCell ref="A1:I1"/>
    <mergeCell ref="B2:D2"/>
    <mergeCell ref="C3:D3"/>
    <mergeCell ref="C4:D4"/>
    <mergeCell ref="A5:D5"/>
  </mergeCells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 Brka</dc:creator>
  <cp:keywords/>
  <dc:description/>
  <cp:lastModifiedBy>Merima Begovic</cp:lastModifiedBy>
  <dcterms:created xsi:type="dcterms:W3CDTF">2021-01-20T23:38:44Z</dcterms:created>
  <dcterms:modified xsi:type="dcterms:W3CDTF">2024-03-08T09:10:10Z</dcterms:modified>
  <cp:category/>
  <cp:version/>
  <cp:contentType/>
  <cp:contentStatus/>
  <cp:revision>9</cp:revision>
</cp:coreProperties>
</file>